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xl/ctrlProps/ctrlProp8.xml" ContentType="application/vnd.ms-excel.controlproperties+xml"/>
  <Override PartName="/docProps/custom.xml" ContentType="application/vnd.openxmlformats-officedocument.custom-properties+xml"/>
  <Override PartName="/xl/ctrlProps/ctrlProp7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9 BAU- UND WOHNUNGSWESEN\Bau- und Wohnbaustatistik\"/>
    </mc:Choice>
  </mc:AlternateContent>
  <xr:revisionPtr revIDLastSave="0" documentId="13_ncr:1_{A760F368-45C3-4EE7-ABF8-FF122A635069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Hoch- und Tiefbau" sheetId="1" r:id="rId1"/>
    <sheet name="Um- und Neubau" sheetId="5" r:id="rId2"/>
    <sheet name="Öffentlich und Privat" sheetId="6" r:id="rId3"/>
    <sheet name="Kategorie Bauwerke" sheetId="7" r:id="rId4"/>
    <sheet name="Kategorie Auftraggeber" sheetId="8" r:id="rId5"/>
    <sheet name="Uebersetzungen" sheetId="2" state="hidden" r:id="rId6"/>
  </sheets>
  <definedNames>
    <definedName name="_xlnm.Print_Area" localSheetId="0">'Hoch- und Tiefbau'!$A$1:$G$45</definedName>
    <definedName name="_xlnm.Print_Area" localSheetId="4">'Kategorie Auftraggeber'!$A$1:$J$44</definedName>
    <definedName name="_xlnm.Print_Area" localSheetId="3">'Kategorie Bauwerke'!$A$1:$M$44</definedName>
    <definedName name="_xlnm.Print_Area" localSheetId="2">'Öffentlich und Privat'!$A$1:$G$45</definedName>
    <definedName name="_xlnm.Print_Area" localSheetId="1">'Um- und Neubau'!$A$1:$G$45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8" l="1"/>
  <c r="I12" i="8"/>
  <c r="H12" i="8"/>
  <c r="G12" i="8"/>
  <c r="F12" i="8"/>
  <c r="E12" i="8"/>
  <c r="D12" i="8"/>
  <c r="C12" i="8"/>
  <c r="B12" i="8"/>
  <c r="A10" i="8"/>
  <c r="A9" i="8"/>
  <c r="A45" i="8"/>
  <c r="A44" i="8"/>
  <c r="A12" i="8"/>
  <c r="A7" i="8"/>
  <c r="A10" i="7"/>
  <c r="A9" i="7"/>
  <c r="M12" i="7"/>
  <c r="L12" i="7"/>
  <c r="K12" i="7"/>
  <c r="J12" i="7"/>
  <c r="I12" i="7"/>
  <c r="H12" i="7"/>
  <c r="G12" i="7"/>
  <c r="F12" i="7"/>
  <c r="E12" i="7"/>
  <c r="D12" i="7"/>
  <c r="C12" i="7"/>
  <c r="B12" i="7"/>
  <c r="A45" i="7"/>
  <c r="A44" i="7"/>
  <c r="A12" i="7"/>
  <c r="A7" i="7"/>
  <c r="B12" i="6"/>
  <c r="G13" i="6"/>
  <c r="F13" i="6"/>
  <c r="F12" i="6"/>
  <c r="D12" i="6"/>
  <c r="E13" i="6"/>
  <c r="D13" i="6"/>
  <c r="C13" i="6"/>
  <c r="B13" i="6"/>
  <c r="A10" i="6"/>
  <c r="A9" i="6"/>
  <c r="A46" i="6"/>
  <c r="A45" i="6"/>
  <c r="A13" i="6"/>
  <c r="A7" i="6"/>
  <c r="G13" i="5"/>
  <c r="F13" i="5"/>
  <c r="F12" i="5"/>
  <c r="E13" i="5"/>
  <c r="D13" i="5"/>
  <c r="D12" i="5"/>
  <c r="C13" i="5"/>
  <c r="B13" i="5"/>
  <c r="B12" i="5"/>
  <c r="A10" i="5"/>
  <c r="A9" i="5"/>
  <c r="A46" i="5"/>
  <c r="A45" i="5"/>
  <c r="A13" i="5"/>
  <c r="A7" i="5"/>
  <c r="A13" i="1" l="1"/>
  <c r="F12" i="1"/>
  <c r="D12" i="1"/>
  <c r="B12" i="1"/>
  <c r="G13" i="1"/>
  <c r="F13" i="1"/>
  <c r="E13" i="1"/>
  <c r="D13" i="1"/>
  <c r="B13" i="1"/>
  <c r="C13" i="1"/>
  <c r="A10" i="1"/>
  <c r="A9" i="1"/>
  <c r="A46" i="1" l="1"/>
  <c r="A45" i="1"/>
  <c r="A7" i="1"/>
</calcChain>
</file>

<file path=xl/sharedStrings.xml><?xml version="1.0" encoding="utf-8"?>
<sst xmlns="http://schemas.openxmlformats.org/spreadsheetml/2006/main" count="224" uniqueCount="175">
  <si>
    <t>Jahr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</si>
  <si>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</si>
  <si>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</si>
  <si>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</si>
  <si>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</si>
  <si>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</si>
  <si>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</si>
  <si>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</si>
  <si>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</si>
  <si>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</si>
  <si>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</si>
  <si>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</si>
  <si>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</si>
  <si>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</si>
  <si>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</si>
  <si>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</si>
  <si>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Anno</t>
  </si>
  <si>
    <t>&lt;SpaltenTitel_2&gt;</t>
  </si>
  <si>
    <t>&lt;SpaltenTitel_3&gt;</t>
  </si>
  <si>
    <t>&lt;SpaltenTitel_4&gt;</t>
  </si>
  <si>
    <t>&lt;Legende_1&gt;</t>
  </si>
  <si>
    <t>&lt;Quelle_1&gt;</t>
  </si>
  <si>
    <t>&lt;Aktualisierung&gt;</t>
  </si>
  <si>
    <t>&lt;SpaltenTitel_1.1&gt;</t>
  </si>
  <si>
    <t>T2</t>
  </si>
  <si>
    <t>T3</t>
  </si>
  <si>
    <t>&lt;T2Titel&gt;</t>
  </si>
  <si>
    <t>&lt;T3Titel&gt;</t>
  </si>
  <si>
    <t>&lt;SpaltenTitel_1.2&gt;</t>
  </si>
  <si>
    <t>&lt;T2UTitel&gt;</t>
  </si>
  <si>
    <t>&lt;T3UTitel&gt;</t>
  </si>
  <si>
    <t>Onn</t>
  </si>
  <si>
    <t>&lt;T2SpaltenTitel_1&gt;</t>
  </si>
  <si>
    <t>&lt;T2SpaltenTitel_2&gt;</t>
  </si>
  <si>
    <t>&lt;T2SpaltenTitel_3&gt;</t>
  </si>
  <si>
    <t>&lt;T2SpaltenTitel_4&gt;</t>
  </si>
  <si>
    <t>&lt;T3SpaltenTitel_1&gt;</t>
  </si>
  <si>
    <t>&lt;T3SpaltenTitel_2&gt;</t>
  </si>
  <si>
    <t>&lt;T3SpaltenTitel_3&gt;</t>
  </si>
  <si>
    <t>&lt;T3SpaltenTitel_4&gt;</t>
  </si>
  <si>
    <t>En milliuns CHF, per pretschs currents</t>
  </si>
  <si>
    <t>Total</t>
  </si>
  <si>
    <t>Totale</t>
  </si>
  <si>
    <t>Tiefbau</t>
  </si>
  <si>
    <t>Construcziun bassa</t>
  </si>
  <si>
    <t>Ingegneria civile</t>
  </si>
  <si>
    <t>Hochbau</t>
  </si>
  <si>
    <t>Construcziun auta</t>
  </si>
  <si>
    <t>Edilizia</t>
  </si>
  <si>
    <t>in Mio. Fr.</t>
  </si>
  <si>
    <t>Veränd. zum Vorjahr in %</t>
  </si>
  <si>
    <t>en miu. CHF</t>
  </si>
  <si>
    <t>in mio. CHF</t>
  </si>
  <si>
    <t>Quelle: BFS (Bau- und Wohnbaustatistik)</t>
  </si>
  <si>
    <t>Funtauna: UST (Statistica da la construcziun e construcziun d'abitaziuns)</t>
  </si>
  <si>
    <t>Fonte: UST (Statistica delle costruzioni e dell'edilizia abitativa)</t>
  </si>
  <si>
    <t>Mid. envers l'onn prec. En %</t>
  </si>
  <si>
    <t>Var. verso l'anno prec. in %</t>
  </si>
  <si>
    <t>In milioni di CHF, a prezzi correnti</t>
  </si>
  <si>
    <t>In Millionen CHF, zu laufenden Preisen</t>
  </si>
  <si>
    <t>&lt;T2SpaltenTitel_1.1&gt;</t>
  </si>
  <si>
    <t>&lt;T2SpaltenTitel_1.2&gt;</t>
  </si>
  <si>
    <t>Neubau</t>
  </si>
  <si>
    <t>Costrucziun nova</t>
  </si>
  <si>
    <t>Costruzione nuova</t>
  </si>
  <si>
    <t>Bauinvestitionen nach Art der Bauwerke, Kanton Graubünden</t>
  </si>
  <si>
    <t>Investiziuns en la construcziun tenor gener d'ovras da construcziun, chantun Grischun</t>
  </si>
  <si>
    <t>Investimenti nella costruzione secondo il genere delle opere costruttive, cantone Grigioni</t>
  </si>
  <si>
    <t>&lt;T3SpaltenTitel_1.1&gt;</t>
  </si>
  <si>
    <t>&lt;T3SpaltenTitel_1.2&gt;</t>
  </si>
  <si>
    <t>Bauinvestitionen nach Art der Auftraggeber, Kanton Graubünden</t>
  </si>
  <si>
    <t>Investiziuns en la construcziun tenor gener da incumbensader, chantun Grischun</t>
  </si>
  <si>
    <t>Investimenti nella costruzione secondo il genere di committente, cantone Grigioni</t>
  </si>
  <si>
    <t>Öffentliche Auftraggeber</t>
  </si>
  <si>
    <t>Incumbensader public</t>
  </si>
  <si>
    <t>Committente pubblico</t>
  </si>
  <si>
    <t>Private Auftraggeber</t>
  </si>
  <si>
    <t>Incumbensader privat</t>
  </si>
  <si>
    <t>Committente privato</t>
  </si>
  <si>
    <t>&lt;T4Titel&gt;</t>
  </si>
  <si>
    <t>&lt;T4UTitel&gt;</t>
  </si>
  <si>
    <t>&lt;T4SpaltenTitel_1&gt;</t>
  </si>
  <si>
    <t>&lt;T4SpaltenTitel_2&gt;</t>
  </si>
  <si>
    <t>&lt;T4SpaltenTitel_3&gt;</t>
  </si>
  <si>
    <t>&lt;T4SpaltenTitel_4&gt;</t>
  </si>
  <si>
    <t>&lt;T4SpaltenTitel_5&gt;</t>
  </si>
  <si>
    <t>&lt;T4SpaltenTitel_6&gt;</t>
  </si>
  <si>
    <t>&lt;T4SpaltenTitel_7&gt;</t>
  </si>
  <si>
    <t>&lt;T4SpaltenTitel_8&gt;</t>
  </si>
  <si>
    <t>&lt;T4SpaltenTitel_9&gt;</t>
  </si>
  <si>
    <t>&lt;T4SpaltenTitel_10&gt;</t>
  </si>
  <si>
    <t>&lt;T4SpaltenTitel_11&gt;</t>
  </si>
  <si>
    <t>&lt;T4SpaltenTitel_12&gt;</t>
  </si>
  <si>
    <t>Infrastruktur: Versorgung</t>
  </si>
  <si>
    <t>Infrastruktur: Entsorgung</t>
  </si>
  <si>
    <t>Infrastruktur: Strassenverkehr</t>
  </si>
  <si>
    <t>Bildung, Forschung</t>
  </si>
  <si>
    <t>Gesundheit</t>
  </si>
  <si>
    <t>Freizeit, Kultur</t>
  </si>
  <si>
    <t>Übrige Infrastruktur</t>
  </si>
  <si>
    <t>Wohnen</t>
  </si>
  <si>
    <t>Land- und Forstwirtschaft</t>
  </si>
  <si>
    <t>Industrie, Gewerbe, 
Dienstleistungen</t>
  </si>
  <si>
    <t>Bauinvestitionen nach Kategorie der Bauwerke, Kanton Graubünden</t>
  </si>
  <si>
    <t>Investimenti nella costruzione secondo la categoria delle opere costruttive, cantone Grigioni</t>
  </si>
  <si>
    <t>Investiziuns en la construcziun tenor la categoria d'ovras da construcziun, chantun Grischun</t>
  </si>
  <si>
    <t>Infrastructura: provediment</t>
  </si>
  <si>
    <t>Infrastructura: dismessa</t>
  </si>
  <si>
    <t>Infrastructura: traffic sin via</t>
  </si>
  <si>
    <t>Furmaziun, perscrutaziun</t>
  </si>
  <si>
    <t>Temp liber, cultura</t>
  </si>
  <si>
    <t>Ulteriura infrastructura</t>
  </si>
  <si>
    <t>Industria, mastergn, 
servetschs</t>
  </si>
  <si>
    <t>Infrastructura: ulteriur traffic e communicaziun</t>
  </si>
  <si>
    <t>Sanadad</t>
  </si>
  <si>
    <t>Agricultura e selvicultura</t>
  </si>
  <si>
    <t>Infrastrutture: smaltimento</t>
  </si>
  <si>
    <t>Infrastrutture: trasporti stradali</t>
  </si>
  <si>
    <t>Infrastrutture: altri trasporti e comunicazioni</t>
  </si>
  <si>
    <t>Salute</t>
  </si>
  <si>
    <t>Tempo libero, cultura</t>
  </si>
  <si>
    <t>Altre infrastrutture</t>
  </si>
  <si>
    <t>Agricoltura e silvicoltura</t>
  </si>
  <si>
    <t>Infrastrutture: approvvigionamento</t>
  </si>
  <si>
    <t>Formazione, ricerca</t>
  </si>
  <si>
    <t>Abitazioni</t>
  </si>
  <si>
    <t>Abitaziuns</t>
  </si>
  <si>
    <t>Industria, commercio, 
servizi</t>
  </si>
  <si>
    <t>Infrastruktur: Übriger Verkehr und Kommunikation</t>
  </si>
  <si>
    <t>T4</t>
  </si>
  <si>
    <t>T5</t>
  </si>
  <si>
    <t>&lt;T5Titel&gt;</t>
  </si>
  <si>
    <t>&lt;T5UTitel&gt;</t>
  </si>
  <si>
    <t>&lt;T5SpaltenTitel_1&gt;</t>
  </si>
  <si>
    <t>&lt;T5SpaltenTitel_2&gt;</t>
  </si>
  <si>
    <t>&lt;T5SpaltenTitel_3&gt;</t>
  </si>
  <si>
    <t>&lt;T5SpaltenTitel_4&gt;</t>
  </si>
  <si>
    <t>&lt;T5SpaltenTitel_5&gt;</t>
  </si>
  <si>
    <t>&lt;T5SpaltenTitel_6&gt;</t>
  </si>
  <si>
    <t>&lt;T5SpaltenTitel_7&gt;</t>
  </si>
  <si>
    <t>&lt;T5SpaltenTitel_8&gt;</t>
  </si>
  <si>
    <t>&lt;T5SpaltenTitel_9&gt;</t>
  </si>
  <si>
    <t>Bauinvestitionen nach Kategorie der Auftraggeber, Kanton Graubünden</t>
  </si>
  <si>
    <t>Investiziuns en la construcziun tenor la categoria da incumbensader, chantun Grischun</t>
  </si>
  <si>
    <t>Investimenti nella costruzione secondo la categoria di committente, cantone Grigioni</t>
  </si>
  <si>
    <t>Bund</t>
  </si>
  <si>
    <t>Kantone</t>
  </si>
  <si>
    <t>Gemeinden</t>
  </si>
  <si>
    <t>Institutionelle Anleger</t>
  </si>
  <si>
    <t>Private Gas-und Elektrizitätswerke, Bahnen</t>
  </si>
  <si>
    <t>Übrige Anleger</t>
  </si>
  <si>
    <t>Privatpersonen</t>
  </si>
  <si>
    <t>Bau- und Immobiliengesellschaften</t>
  </si>
  <si>
    <t>Confederazione</t>
  </si>
  <si>
    <t>Cantoni</t>
  </si>
  <si>
    <t>Comuni</t>
  </si>
  <si>
    <t>Investitori istituzionali</t>
  </si>
  <si>
    <t>Società edili e immobiliari</t>
  </si>
  <si>
    <t>Persone private</t>
  </si>
  <si>
    <t>Altri investitori</t>
  </si>
  <si>
    <t>Confederaziun</t>
  </si>
  <si>
    <t>Chantuns</t>
  </si>
  <si>
    <t>Vischnancas</t>
  </si>
  <si>
    <t>Ulteriurs investurs</t>
  </si>
  <si>
    <t>Investurs instituziunals</t>
  </si>
  <si>
    <t>Ovras privatas da gas e d'electricitad, viafiers</t>
  </si>
  <si>
    <t>Aziende private di elettricità e di gas, ferrovie</t>
  </si>
  <si>
    <t>Societads da construcziun e d'immobiglias</t>
  </si>
  <si>
    <t>Persunas privatas</t>
  </si>
  <si>
    <t>Umbau, Erweiterung, Abbruch</t>
  </si>
  <si>
    <t>Ristrutturazione, ampliamento, demolizione</t>
  </si>
  <si>
    <t>Reconstrucziun, engrondiment, demoliziun</t>
  </si>
  <si>
    <t>Letztmals aktualisiert am: 17.07.2025</t>
  </si>
  <si>
    <t>Ultima actualisaziun: 17.07.2025</t>
  </si>
  <si>
    <t>Ulimo aggiornamento:17.07.2025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</si>
</sst>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MS Sans Serif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EEECE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49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left" vertical="top" wrapText="1"/>
    </xf>
    <xf numFmtId="0" fontId="0" fillId="2" borderId="0" xfId="0" applyFill="1"/>
    <xf numFmtId="0" fontId="5" fillId="2" borderId="0" xfId="0" applyFont="1" applyFill="1"/>
    <xf numFmtId="0" fontId="0" fillId="2" borderId="0" xfId="0" applyFill="1" applyAlignment="1">
      <alignment vertical="center"/>
    </xf>
    <xf numFmtId="3" fontId="0" fillId="2" borderId="1" xfId="0" applyNumberForma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/>
    <xf numFmtId="0" fontId="0" fillId="2" borderId="0" xfId="0" applyFill="1" applyBorder="1" applyAlignment="1"/>
    <xf numFmtId="0" fontId="8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vertical="top" wrapText="1"/>
    </xf>
    <xf numFmtId="0" fontId="10" fillId="6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vertical="top" wrapText="1"/>
    </xf>
    <xf numFmtId="3" fontId="0" fillId="2" borderId="10" xfId="0" applyNumberFormat="1" applyFill="1" applyBorder="1" applyAlignment="1" applyProtection="1">
      <alignment horizontal="right"/>
      <protection locked="0"/>
    </xf>
    <xf numFmtId="3" fontId="0" fillId="2" borderId="12" xfId="0" applyNumberFormat="1" applyFill="1" applyBorder="1" applyAlignment="1" applyProtection="1">
      <alignment horizontal="right"/>
      <protection locked="0"/>
    </xf>
    <xf numFmtId="3" fontId="0" fillId="2" borderId="13" xfId="0" applyNumberFormat="1" applyFill="1" applyBorder="1" applyAlignment="1" applyProtection="1">
      <alignment horizontal="right"/>
      <protection locked="0"/>
    </xf>
    <xf numFmtId="0" fontId="0" fillId="0" borderId="0" xfId="0" applyFont="1" applyFill="1" applyBorder="1" applyAlignment="1">
      <alignment horizontal="left" vertical="top" wrapText="1"/>
    </xf>
    <xf numFmtId="0" fontId="3" fillId="2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6" fillId="7" borderId="2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164" fontId="0" fillId="2" borderId="1" xfId="1" applyNumberFormat="1" applyFont="1" applyFill="1" applyBorder="1" applyAlignment="1" applyProtection="1">
      <alignment horizontal="right"/>
      <protection locked="0"/>
    </xf>
    <xf numFmtId="164" fontId="0" fillId="2" borderId="12" xfId="1" applyNumberFormat="1" applyFont="1" applyFill="1" applyBorder="1" applyAlignment="1" applyProtection="1">
      <alignment horizontal="right"/>
      <protection locked="0"/>
    </xf>
    <xf numFmtId="164" fontId="0" fillId="2" borderId="10" xfId="1" applyNumberFormat="1" applyFont="1" applyFill="1" applyBorder="1" applyAlignment="1" applyProtection="1">
      <alignment horizontal="right"/>
      <protection locked="0"/>
    </xf>
    <xf numFmtId="164" fontId="0" fillId="2" borderId="13" xfId="1" applyNumberFormat="1" applyFont="1" applyFill="1" applyBorder="1" applyAlignment="1" applyProtection="1">
      <alignment horizontal="right"/>
      <protection locked="0"/>
    </xf>
    <xf numFmtId="0" fontId="6" fillId="7" borderId="14" xfId="0" applyFont="1" applyFill="1" applyBorder="1" applyAlignment="1">
      <alignment vertical="center" wrapText="1"/>
    </xf>
    <xf numFmtId="3" fontId="0" fillId="2" borderId="0" xfId="0" applyNumberFormat="1" applyFill="1"/>
    <xf numFmtId="0" fontId="3" fillId="2" borderId="0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</cellXfs>
  <cellStyles count="3">
    <cellStyle name="Normal 2 2" xfId="2" xr:uid="{00000000-0005-0000-0000-000000000000}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406400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0</xdr:row>
      <xdr:rowOff>19050</xdr:rowOff>
    </xdr:from>
    <xdr:to>
      <xdr:col>6</xdr:col>
      <xdr:colOff>895350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80035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8077" y="295275"/>
                <a:ext cx="1045296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8077" y="485775"/>
                <a:ext cx="1404616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8077" y="647700"/>
                <a:ext cx="1045296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406400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0</xdr:row>
      <xdr:rowOff>19050</xdr:rowOff>
    </xdr:from>
    <xdr:to>
      <xdr:col>6</xdr:col>
      <xdr:colOff>895350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80035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5" name="Option Button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100-000001180000}"/>
                  </a:ext>
                </a:extLst>
              </xdr:cNvPr>
              <xdr:cNvSpPr/>
            </xdr:nvSpPr>
            <xdr:spPr bwMode="auto">
              <a:xfrm>
                <a:off x="5628077" y="295275"/>
                <a:ext cx="1045296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6" name="Option Button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100-000002180000}"/>
                  </a:ext>
                </a:extLst>
              </xdr:cNvPr>
              <xdr:cNvSpPr/>
            </xdr:nvSpPr>
            <xdr:spPr bwMode="auto">
              <a:xfrm>
                <a:off x="5628077" y="485775"/>
                <a:ext cx="1404616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7" name="Option Button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100-000003180000}"/>
                  </a:ext>
                </a:extLst>
              </xdr:cNvPr>
              <xdr:cNvSpPr/>
            </xdr:nvSpPr>
            <xdr:spPr bwMode="auto">
              <a:xfrm>
                <a:off x="5628077" y="647700"/>
                <a:ext cx="1045296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406400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0</xdr:row>
      <xdr:rowOff>19050</xdr:rowOff>
    </xdr:from>
    <xdr:to>
      <xdr:col>6</xdr:col>
      <xdr:colOff>895350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80035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Option Button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200-0000011C0000}"/>
                  </a:ext>
                </a:extLst>
              </xdr:cNvPr>
              <xdr:cNvSpPr/>
            </xdr:nvSpPr>
            <xdr:spPr bwMode="auto">
              <a:xfrm>
                <a:off x="5628077" y="295275"/>
                <a:ext cx="1045296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Option Button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200-0000021C0000}"/>
                  </a:ext>
                </a:extLst>
              </xdr:cNvPr>
              <xdr:cNvSpPr/>
            </xdr:nvSpPr>
            <xdr:spPr bwMode="auto">
              <a:xfrm>
                <a:off x="5628077" y="485775"/>
                <a:ext cx="1404616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1" name="Option Button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200-0000031C0000}"/>
                  </a:ext>
                </a:extLst>
              </xdr:cNvPr>
              <xdr:cNvSpPr/>
            </xdr:nvSpPr>
            <xdr:spPr bwMode="auto">
              <a:xfrm>
                <a:off x="5628077" y="647700"/>
                <a:ext cx="1045296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406400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0</xdr:row>
      <xdr:rowOff>19050</xdr:rowOff>
    </xdr:from>
    <xdr:to>
      <xdr:col>6</xdr:col>
      <xdr:colOff>895350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80035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3" name="Option Button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300-000001200000}"/>
                  </a:ext>
                </a:extLst>
              </xdr:cNvPr>
              <xdr:cNvSpPr/>
            </xdr:nvSpPr>
            <xdr:spPr bwMode="auto">
              <a:xfrm>
                <a:off x="5628077" y="295275"/>
                <a:ext cx="1045296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4" name="Option Button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00000000-0008-0000-0300-000002200000}"/>
                  </a:ext>
                </a:extLst>
              </xdr:cNvPr>
              <xdr:cNvSpPr/>
            </xdr:nvSpPr>
            <xdr:spPr bwMode="auto">
              <a:xfrm>
                <a:off x="5628077" y="485775"/>
                <a:ext cx="1404616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5" name="Option Button 3" hidden="1">
                <a:extLst>
                  <a:ext uri="{63B3BB69-23CF-44E3-9099-C40C66FF867C}">
                    <a14:compatExt spid="_x0000_s8195"/>
                  </a:ext>
                  <a:ext uri="{FF2B5EF4-FFF2-40B4-BE49-F238E27FC236}">
                    <a16:creationId xmlns:a16="http://schemas.microsoft.com/office/drawing/2014/main" id="{00000000-0008-0000-0300-000003200000}"/>
                  </a:ext>
                </a:extLst>
              </xdr:cNvPr>
              <xdr:cNvSpPr/>
            </xdr:nvSpPr>
            <xdr:spPr bwMode="auto">
              <a:xfrm>
                <a:off x="5628077" y="647700"/>
                <a:ext cx="1045296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406400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0</xdr:row>
      <xdr:rowOff>19050</xdr:rowOff>
    </xdr:from>
    <xdr:to>
      <xdr:col>6</xdr:col>
      <xdr:colOff>895350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80035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7" name="Option Button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400-000001240000}"/>
                  </a:ext>
                </a:extLst>
              </xdr:cNvPr>
              <xdr:cNvSpPr/>
            </xdr:nvSpPr>
            <xdr:spPr bwMode="auto">
              <a:xfrm>
                <a:off x="5628077" y="295275"/>
                <a:ext cx="1045296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8" name="Option Button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400-000002240000}"/>
                  </a:ext>
                </a:extLst>
              </xdr:cNvPr>
              <xdr:cNvSpPr/>
            </xdr:nvSpPr>
            <xdr:spPr bwMode="auto">
              <a:xfrm>
                <a:off x="5628077" y="485775"/>
                <a:ext cx="1404616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9" name="Option Button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400-000003240000}"/>
                  </a:ext>
                </a:extLst>
              </xdr:cNvPr>
              <xdr:cNvSpPr/>
            </xdr:nvSpPr>
            <xdr:spPr bwMode="auto">
              <a:xfrm>
                <a:off x="5628077" y="647700"/>
                <a:ext cx="1045296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/>
  </sheetViews>
  <sheetFormatPr baseColWidth="10" defaultRowHeight="12.75" x14ac:dyDescent="0.2"/>
  <cols>
    <col min="1" max="1" width="15.7109375" style="5" customWidth="1"/>
    <col min="2" max="7" width="17.5703125" style="5" customWidth="1"/>
    <col min="8" max="16384" width="11.42578125" style="5"/>
  </cols>
  <sheetData>
    <row r="1" spans="1:7" s="1" customFormat="1" x14ac:dyDescent="0.2"/>
    <row r="2" spans="1:7" s="1" customFormat="1" ht="15.75" x14ac:dyDescent="0.25">
      <c r="A2" s="2"/>
      <c r="B2" s="9"/>
      <c r="C2" s="10"/>
      <c r="D2" s="10"/>
      <c r="E2" s="2"/>
    </row>
    <row r="3" spans="1:7" s="1" customFormat="1" ht="15.75" x14ac:dyDescent="0.25">
      <c r="A3" s="2"/>
      <c r="B3" s="9"/>
      <c r="C3" s="10"/>
      <c r="D3" s="10"/>
      <c r="E3" s="2"/>
    </row>
    <row r="4" spans="1:7" s="1" customFormat="1" ht="15.75" x14ac:dyDescent="0.25">
      <c r="A4" s="2"/>
      <c r="B4" s="9"/>
      <c r="C4" s="10"/>
      <c r="D4" s="10"/>
      <c r="E4" s="2"/>
    </row>
    <row r="5" spans="1:7" s="1" customFormat="1" x14ac:dyDescent="0.2">
      <c r="A5" s="2"/>
      <c r="B5" s="2"/>
      <c r="C5" s="2"/>
      <c r="D5" s="2"/>
      <c r="E5" s="2"/>
      <c r="F5" s="2"/>
    </row>
    <row r="6" spans="1:7" s="1" customFormat="1" ht="6" customHeight="1" x14ac:dyDescent="0.2">
      <c r="A6" s="2"/>
      <c r="B6" s="2"/>
      <c r="C6" s="2"/>
      <c r="D6" s="2"/>
      <c r="E6" s="2"/>
      <c r="F6" s="2"/>
      <c r="G6" s="2"/>
    </row>
    <row r="7" spans="1:7" s="2" customFormat="1" ht="15.75" customHeight="1" x14ac:dyDescent="0.2">
      <c r="A7" s="45" t="str">
        <f>VLOOKUP("&lt;Fachbereich&gt;",Uebersetzungen!$B$3:$E$32,Uebersetzungen!$B$2+1,FALSE)</f>
        <v>Daten &amp; Statistik</v>
      </c>
      <c r="B7" s="45"/>
      <c r="C7" s="45"/>
      <c r="D7" s="3"/>
      <c r="E7" s="3"/>
      <c r="F7" s="3"/>
      <c r="G7" s="3"/>
    </row>
    <row r="8" spans="1:7" s="2" customFormat="1" ht="12.75" customHeight="1" x14ac:dyDescent="0.2">
      <c r="A8" s="4"/>
      <c r="B8" s="4"/>
      <c r="C8" s="4"/>
      <c r="D8" s="3"/>
      <c r="E8" s="3"/>
      <c r="F8" s="3"/>
      <c r="G8" s="3"/>
    </row>
    <row r="9" spans="1:7" ht="18" x14ac:dyDescent="0.25">
      <c r="A9" s="6" t="str">
        <f>VLOOKUP("&lt;Titel&gt;",Uebersetzungen!$B$3:$E$32,Uebersetzungen!$B$2+1,FALSE)</f>
        <v>Bauinvestitionen nach Art der Bauwerke, Kanton Graubünden</v>
      </c>
    </row>
    <row r="10" spans="1:7" ht="15.75" x14ac:dyDescent="0.25">
      <c r="A10" s="30" t="str">
        <f>VLOOKUP("&lt;UTitel&gt;",Uebersetzungen!$B$3:$E$32,Uebersetzungen!$B$2+1,FALSE)</f>
        <v>In Millionen CHF, zu laufenden Preisen</v>
      </c>
    </row>
    <row r="11" spans="1:7" ht="13.5" thickBot="1" x14ac:dyDescent="0.25"/>
    <row r="12" spans="1:7" s="7" customFormat="1" ht="26.25" customHeight="1" thickBot="1" x14ac:dyDescent="0.25">
      <c r="B12" s="46" t="str">
        <f>VLOOKUP("&lt;SpaltenTitel_2&gt;",Uebersetzungen!$B$3:$E$32,Uebersetzungen!$B$2+1,FALSE)</f>
        <v>Total</v>
      </c>
      <c r="C12" s="47"/>
      <c r="D12" s="46" t="str">
        <f>VLOOKUP("&lt;SpaltenTitel_3&gt;",Uebersetzungen!$B$3:$E$32,Uebersetzungen!$B$2+1,FALSE)</f>
        <v>Tiefbau</v>
      </c>
      <c r="E12" s="47"/>
      <c r="F12" s="46" t="str">
        <f>VLOOKUP("&lt;SpaltenTitel_4&gt;",Uebersetzungen!$B$3:$E$32,Uebersetzungen!$B$2+1,FALSE)</f>
        <v>Hochbau</v>
      </c>
      <c r="G12" s="48"/>
    </row>
    <row r="13" spans="1:7" s="38" customFormat="1" ht="36" customHeight="1" thickBot="1" x14ac:dyDescent="0.25">
      <c r="A13" s="34" t="str">
        <f>VLOOKUP("&lt;SpaltenTitel_1&gt;",Uebersetzungen!$B$3:$E$32,Uebersetzungen!$B$2+1,FALSE)</f>
        <v>Jahr</v>
      </c>
      <c r="B13" s="35" t="str">
        <f>VLOOKUP("&lt;SpaltenTitel_1.1&gt;",Uebersetzungen!$B$3:$E$32,Uebersetzungen!$B$2+1,FALSE)</f>
        <v>in Mio. Fr.</v>
      </c>
      <c r="C13" s="36" t="str">
        <f>VLOOKUP("&lt;SpaltenTitel_1.2&gt;",Uebersetzungen!$B$3:$E$32,Uebersetzungen!$B$2+1,FALSE)</f>
        <v>Veränd. zum Vorjahr in %</v>
      </c>
      <c r="D13" s="35" t="str">
        <f>VLOOKUP("&lt;SpaltenTitel_1.1&gt;",Uebersetzungen!$B$3:$E$32,Uebersetzungen!$B$2+1,FALSE)</f>
        <v>in Mio. Fr.</v>
      </c>
      <c r="E13" s="36" t="str">
        <f>VLOOKUP("&lt;SpaltenTitel_1.2&gt;",Uebersetzungen!$B$3:$E$32,Uebersetzungen!$B$2+1,FALSE)</f>
        <v>Veränd. zum Vorjahr in %</v>
      </c>
      <c r="F13" s="35" t="str">
        <f>VLOOKUP("&lt;SpaltenTitel_1.1&gt;",Uebersetzungen!$B$3:$E$32,Uebersetzungen!$B$2+1,FALSE)</f>
        <v>in Mio. Fr.</v>
      </c>
      <c r="G13" s="37" t="str">
        <f>VLOOKUP("&lt;SpaltenTitel_1.2&gt;",Uebersetzungen!$B$3:$E$32,Uebersetzungen!$B$2+1,FALSE)</f>
        <v>Veränd. zum Vorjahr in %</v>
      </c>
    </row>
    <row r="14" spans="1:7" x14ac:dyDescent="0.2">
      <c r="A14" s="32">
        <v>1994</v>
      </c>
      <c r="B14" s="8">
        <v>2174.902</v>
      </c>
      <c r="C14" s="39"/>
      <c r="D14" s="8">
        <v>664.09400000000005</v>
      </c>
      <c r="E14" s="39"/>
      <c r="F14" s="8">
        <v>1510.808</v>
      </c>
      <c r="G14" s="41"/>
    </row>
    <row r="15" spans="1:7" x14ac:dyDescent="0.2">
      <c r="A15" s="32">
        <v>1995</v>
      </c>
      <c r="B15" s="8">
        <v>2219.5439999999999</v>
      </c>
      <c r="C15" s="39">
        <v>2.0525982320122926E-2</v>
      </c>
      <c r="D15" s="8">
        <v>618.20799999999997</v>
      </c>
      <c r="E15" s="39">
        <v>-6.9095640075049758E-2</v>
      </c>
      <c r="F15" s="8">
        <v>1601.336</v>
      </c>
      <c r="G15" s="41">
        <v>5.9920254592244593E-2</v>
      </c>
    </row>
    <row r="16" spans="1:7" x14ac:dyDescent="0.2">
      <c r="A16" s="32">
        <v>1996</v>
      </c>
      <c r="B16" s="8">
        <v>2022.713</v>
      </c>
      <c r="C16" s="39">
        <v>-8.8680828134067191E-2</v>
      </c>
      <c r="D16" s="8">
        <v>606.94899999999996</v>
      </c>
      <c r="E16" s="39">
        <v>-1.821231689010816E-2</v>
      </c>
      <c r="F16" s="8">
        <v>1415.7639999999999</v>
      </c>
      <c r="G16" s="41">
        <v>-0.11588573541093194</v>
      </c>
    </row>
    <row r="17" spans="1:7" x14ac:dyDescent="0.2">
      <c r="A17" s="32">
        <v>1997</v>
      </c>
      <c r="B17" s="8">
        <v>1751.4829999999999</v>
      </c>
      <c r="C17" s="39">
        <v>-0.13409218213359975</v>
      </c>
      <c r="D17" s="8">
        <v>547.96299999999997</v>
      </c>
      <c r="E17" s="39">
        <v>-9.7184442185422437E-2</v>
      </c>
      <c r="F17" s="8">
        <v>1203.52</v>
      </c>
      <c r="G17" s="41">
        <v>-0.14991481631119308</v>
      </c>
    </row>
    <row r="18" spans="1:7" x14ac:dyDescent="0.2">
      <c r="A18" s="32">
        <v>1998</v>
      </c>
      <c r="B18" s="8">
        <v>1795.7650000000001</v>
      </c>
      <c r="C18" s="39">
        <v>2.5282574823735082E-2</v>
      </c>
      <c r="D18" s="8">
        <v>523.697</v>
      </c>
      <c r="E18" s="39">
        <v>-4.4284011876714269E-2</v>
      </c>
      <c r="F18" s="8">
        <v>1272.068</v>
      </c>
      <c r="G18" s="41">
        <v>5.6956261632544525E-2</v>
      </c>
    </row>
    <row r="19" spans="1:7" x14ac:dyDescent="0.2">
      <c r="A19" s="32">
        <v>1999</v>
      </c>
      <c r="B19" s="8">
        <v>1689.056</v>
      </c>
      <c r="C19" s="39">
        <v>-5.9422585917422444E-2</v>
      </c>
      <c r="D19" s="8">
        <v>473.524</v>
      </c>
      <c r="E19" s="39">
        <v>-9.5805398923423324E-2</v>
      </c>
      <c r="F19" s="8">
        <v>1215.5319999999999</v>
      </c>
      <c r="G19" s="41">
        <v>-4.4444164934579033E-2</v>
      </c>
    </row>
    <row r="20" spans="1:7" x14ac:dyDescent="0.2">
      <c r="A20" s="32">
        <v>2000</v>
      </c>
      <c r="B20" s="8">
        <v>1610.1590000000001</v>
      </c>
      <c r="C20" s="39">
        <v>-4.6710707045829136E-2</v>
      </c>
      <c r="D20" s="8">
        <v>449.56900000000002</v>
      </c>
      <c r="E20" s="39">
        <v>-5.0588776915214351E-2</v>
      </c>
      <c r="F20" s="8">
        <v>1160.5899999999999</v>
      </c>
      <c r="G20" s="41">
        <v>-4.5199961827413815E-2</v>
      </c>
    </row>
    <row r="21" spans="1:7" x14ac:dyDescent="0.2">
      <c r="A21" s="32">
        <v>2001</v>
      </c>
      <c r="B21" s="8">
        <v>1653.134</v>
      </c>
      <c r="C21" s="39">
        <v>2.6689910747944801E-2</v>
      </c>
      <c r="D21" s="8">
        <v>441.423</v>
      </c>
      <c r="E21" s="39">
        <v>-1.8119576750176281E-2</v>
      </c>
      <c r="F21" s="8">
        <v>1211.711</v>
      </c>
      <c r="G21" s="41">
        <v>4.4047424154955772E-2</v>
      </c>
    </row>
    <row r="22" spans="1:7" x14ac:dyDescent="0.2">
      <c r="A22" s="32">
        <v>2002</v>
      </c>
      <c r="B22" s="8">
        <v>1678.682</v>
      </c>
      <c r="C22" s="39">
        <v>1.5454282592941571E-2</v>
      </c>
      <c r="D22" s="8">
        <v>453.4</v>
      </c>
      <c r="E22" s="39">
        <v>2.7132704911162264E-2</v>
      </c>
      <c r="F22" s="8">
        <v>1225.2819999999999</v>
      </c>
      <c r="G22" s="41">
        <v>1.1199865314418966E-2</v>
      </c>
    </row>
    <row r="23" spans="1:7" x14ac:dyDescent="0.2">
      <c r="A23" s="32">
        <v>2003</v>
      </c>
      <c r="B23" s="8">
        <v>1880.771</v>
      </c>
      <c r="C23" s="39">
        <v>0.12038551673277009</v>
      </c>
      <c r="D23" s="8">
        <v>565.74900000000002</v>
      </c>
      <c r="E23" s="39">
        <v>0.24779223643581827</v>
      </c>
      <c r="F23" s="8">
        <v>1315.0219999999999</v>
      </c>
      <c r="G23" s="41">
        <v>7.3240282645137933E-2</v>
      </c>
    </row>
    <row r="24" spans="1:7" x14ac:dyDescent="0.2">
      <c r="A24" s="32">
        <v>2004</v>
      </c>
      <c r="B24" s="8">
        <v>1883.817</v>
      </c>
      <c r="C24" s="39">
        <v>1.6195485787477981E-3</v>
      </c>
      <c r="D24" s="8">
        <v>618.84</v>
      </c>
      <c r="E24" s="39">
        <v>9.3841968788278995E-2</v>
      </c>
      <c r="F24" s="8">
        <v>1264.9770000000001</v>
      </c>
      <c r="G24" s="41">
        <v>-3.8056397535554454E-2</v>
      </c>
    </row>
    <row r="25" spans="1:7" x14ac:dyDescent="0.2">
      <c r="A25" s="32">
        <v>2005</v>
      </c>
      <c r="B25" s="8">
        <v>1720.1569999999999</v>
      </c>
      <c r="C25" s="39">
        <v>-8.6876803850904905E-2</v>
      </c>
      <c r="D25" s="8">
        <v>513.72299999999996</v>
      </c>
      <c r="E25" s="39">
        <v>-0.16986135350009712</v>
      </c>
      <c r="F25" s="8">
        <v>1206.434</v>
      </c>
      <c r="G25" s="41">
        <v>-4.6279892835996317E-2</v>
      </c>
    </row>
    <row r="26" spans="1:7" x14ac:dyDescent="0.2">
      <c r="A26" s="32">
        <v>2006</v>
      </c>
      <c r="B26" s="8">
        <v>1915.99</v>
      </c>
      <c r="C26" s="39">
        <v>0.11384600359153274</v>
      </c>
      <c r="D26" s="8">
        <v>536.76499999999999</v>
      </c>
      <c r="E26" s="39">
        <v>4.4852965508649589E-2</v>
      </c>
      <c r="F26" s="8">
        <v>1379.2249999999999</v>
      </c>
      <c r="G26" s="41">
        <v>0.14322457755666695</v>
      </c>
    </row>
    <row r="27" spans="1:7" x14ac:dyDescent="0.2">
      <c r="A27" s="32">
        <v>2007</v>
      </c>
      <c r="B27" s="8">
        <v>2097.377</v>
      </c>
      <c r="C27" s="39">
        <v>9.4670118320032914E-2</v>
      </c>
      <c r="D27" s="8">
        <v>570.48699999999997</v>
      </c>
      <c r="E27" s="39">
        <v>6.2824513520814529E-2</v>
      </c>
      <c r="F27" s="8">
        <v>1526.89</v>
      </c>
      <c r="G27" s="41">
        <v>0.10706374956950482</v>
      </c>
    </row>
    <row r="28" spans="1:7" x14ac:dyDescent="0.2">
      <c r="A28" s="32">
        <v>2008</v>
      </c>
      <c r="B28" s="8">
        <v>2075.038</v>
      </c>
      <c r="C28" s="39">
        <v>-1.0650922557079556E-2</v>
      </c>
      <c r="D28" s="8">
        <v>677.60500000000002</v>
      </c>
      <c r="E28" s="39">
        <v>0.18776589124730281</v>
      </c>
      <c r="F28" s="8">
        <v>1397.433</v>
      </c>
      <c r="G28" s="41">
        <v>-8.4784758561520568E-2</v>
      </c>
    </row>
    <row r="29" spans="1:7" x14ac:dyDescent="0.2">
      <c r="A29" s="32">
        <v>2009</v>
      </c>
      <c r="B29" s="8">
        <v>2313.1060000000002</v>
      </c>
      <c r="C29" s="39">
        <v>0.11472946519533633</v>
      </c>
      <c r="D29" s="8">
        <v>689.68200000000002</v>
      </c>
      <c r="E29" s="39">
        <v>1.7823068011599608E-2</v>
      </c>
      <c r="F29" s="8">
        <v>1623.424</v>
      </c>
      <c r="G29" s="41">
        <v>0.16171866558182035</v>
      </c>
    </row>
    <row r="30" spans="1:7" x14ac:dyDescent="0.2">
      <c r="A30" s="32">
        <v>2010</v>
      </c>
      <c r="B30" s="8">
        <v>2256.982</v>
      </c>
      <c r="C30" s="39">
        <v>-2.4263479494670892E-2</v>
      </c>
      <c r="D30" s="8">
        <v>637.80700000000002</v>
      </c>
      <c r="E30" s="39">
        <v>-7.5215824104442386E-2</v>
      </c>
      <c r="F30" s="8">
        <v>1619.175</v>
      </c>
      <c r="G30" s="41">
        <v>-2.6173076164944797E-3</v>
      </c>
    </row>
    <row r="31" spans="1:7" x14ac:dyDescent="0.2">
      <c r="A31" s="32">
        <v>2011</v>
      </c>
      <c r="B31" s="8">
        <v>2396.0390000000002</v>
      </c>
      <c r="C31" s="39">
        <v>6.1611922469917868E-2</v>
      </c>
      <c r="D31" s="8">
        <v>559.69799999999998</v>
      </c>
      <c r="E31" s="39">
        <v>-0.12246494629253057</v>
      </c>
      <c r="F31" s="8">
        <v>1836.3409999999999</v>
      </c>
      <c r="G31" s="41">
        <v>0.1341213889789552</v>
      </c>
    </row>
    <row r="32" spans="1:7" x14ac:dyDescent="0.2">
      <c r="A32" s="32">
        <v>2012</v>
      </c>
      <c r="B32" s="8">
        <v>2463.5659999999998</v>
      </c>
      <c r="C32" s="39">
        <v>2.8182763302266656E-2</v>
      </c>
      <c r="D32" s="8">
        <v>560.375</v>
      </c>
      <c r="E32" s="39">
        <v>1.2095808811181108E-3</v>
      </c>
      <c r="F32" s="8">
        <v>1903.191</v>
      </c>
      <c r="G32" s="41">
        <v>3.6403914087852041E-2</v>
      </c>
    </row>
    <row r="33" spans="1:9" x14ac:dyDescent="0.2">
      <c r="A33" s="32">
        <v>2013</v>
      </c>
      <c r="B33" s="8">
        <v>2472.5070000000001</v>
      </c>
      <c r="C33" s="39">
        <v>3.6292918476712455E-3</v>
      </c>
      <c r="D33" s="8">
        <v>491.00200000000001</v>
      </c>
      <c r="E33" s="39">
        <v>-0.12379745706000445</v>
      </c>
      <c r="F33" s="8">
        <v>1981.5050000000001</v>
      </c>
      <c r="G33" s="41">
        <v>4.1148786432890994E-2</v>
      </c>
    </row>
    <row r="34" spans="1:9" x14ac:dyDescent="0.2">
      <c r="A34" s="32">
        <v>2014</v>
      </c>
      <c r="B34" s="8">
        <v>2454.3670000000002</v>
      </c>
      <c r="C34" s="39">
        <v>-7.3366829699571534E-3</v>
      </c>
      <c r="D34" s="8">
        <v>601.02599999999995</v>
      </c>
      <c r="E34" s="39">
        <v>0.22408055364336588</v>
      </c>
      <c r="F34" s="8">
        <v>1853.3409999999999</v>
      </c>
      <c r="G34" s="41">
        <v>-6.4680129497528549E-2</v>
      </c>
    </row>
    <row r="35" spans="1:9" x14ac:dyDescent="0.2">
      <c r="A35" s="32">
        <v>2015</v>
      </c>
      <c r="B35" s="8">
        <v>2322.4870000000001</v>
      </c>
      <c r="C35" s="39">
        <v>-5.373279546212939E-2</v>
      </c>
      <c r="D35" s="8">
        <v>643.04200000000003</v>
      </c>
      <c r="E35" s="39">
        <v>6.9907125482092436E-2</v>
      </c>
      <c r="F35" s="8">
        <v>1679.4449999999999</v>
      </c>
      <c r="G35" s="41">
        <v>-9.3828388839398702E-2</v>
      </c>
    </row>
    <row r="36" spans="1:9" x14ac:dyDescent="0.2">
      <c r="A36" s="32">
        <v>2016</v>
      </c>
      <c r="B36" s="8">
        <v>2090.212</v>
      </c>
      <c r="C36" s="39">
        <v>-0.10001132406769131</v>
      </c>
      <c r="D36" s="8">
        <v>580.23800000000006</v>
      </c>
      <c r="E36" s="39">
        <v>-9.7667026415070857E-2</v>
      </c>
      <c r="F36" s="8">
        <v>1509.9739999999999</v>
      </c>
      <c r="G36" s="41">
        <v>-0.10090893122430322</v>
      </c>
    </row>
    <row r="37" spans="1:9" x14ac:dyDescent="0.2">
      <c r="A37" s="32">
        <v>2017</v>
      </c>
      <c r="B37" s="8">
        <v>2136.4160000000002</v>
      </c>
      <c r="C37" s="39">
        <v>2.2104934810440291E-2</v>
      </c>
      <c r="D37" s="8">
        <v>536.93299999999999</v>
      </c>
      <c r="E37" s="39">
        <v>-7.4633167769087905E-2</v>
      </c>
      <c r="F37" s="8">
        <v>1599.4829999999999</v>
      </c>
      <c r="G37" s="41">
        <v>5.9278504133183807E-2</v>
      </c>
    </row>
    <row r="38" spans="1:9" x14ac:dyDescent="0.2">
      <c r="A38" s="32">
        <v>2018</v>
      </c>
      <c r="B38" s="8">
        <v>2200.3220000000001</v>
      </c>
      <c r="C38" s="39">
        <v>2.9912713628806431E-2</v>
      </c>
      <c r="D38" s="8">
        <v>611.01700000000005</v>
      </c>
      <c r="E38" s="39">
        <v>0.13797624657080121</v>
      </c>
      <c r="F38" s="8">
        <v>1589.3050000000001</v>
      </c>
      <c r="G38" s="41">
        <v>-6.363306143297498E-3</v>
      </c>
    </row>
    <row r="39" spans="1:9" x14ac:dyDescent="0.2">
      <c r="A39" s="32">
        <v>2019</v>
      </c>
      <c r="B39" s="8">
        <v>2075</v>
      </c>
      <c r="C39" s="39">
        <v>-5.6956209136662772E-2</v>
      </c>
      <c r="D39" s="8">
        <v>571</v>
      </c>
      <c r="E39" s="39">
        <v>-6.5492449473582681E-2</v>
      </c>
      <c r="F39" s="8">
        <v>1504</v>
      </c>
      <c r="G39" s="41">
        <v>-5.36744048499187E-2</v>
      </c>
    </row>
    <row r="40" spans="1:9" x14ac:dyDescent="0.2">
      <c r="A40" s="32">
        <v>2020</v>
      </c>
      <c r="B40" s="8">
        <v>2010</v>
      </c>
      <c r="C40" s="39">
        <v>-3.1325301204819245E-2</v>
      </c>
      <c r="D40" s="8">
        <v>562</v>
      </c>
      <c r="E40" s="39">
        <v>-1.5761821366024553E-2</v>
      </c>
      <c r="F40" s="8">
        <v>1449</v>
      </c>
      <c r="G40" s="41">
        <v>-3.6569148936170248E-2</v>
      </c>
      <c r="I40" s="44"/>
    </row>
    <row r="41" spans="1:9" x14ac:dyDescent="0.2">
      <c r="A41" s="32">
        <v>2021</v>
      </c>
      <c r="B41" s="8">
        <v>2092</v>
      </c>
      <c r="C41" s="39">
        <v>4.0800000000000003E-2</v>
      </c>
      <c r="D41" s="8">
        <v>589.697</v>
      </c>
      <c r="E41" s="39">
        <v>0.05</v>
      </c>
      <c r="F41" s="8">
        <v>1502.7929999999999</v>
      </c>
      <c r="G41" s="41">
        <v>3.6999999999999998E-2</v>
      </c>
    </row>
    <row r="42" spans="1:9" x14ac:dyDescent="0.2">
      <c r="A42" s="32">
        <v>2022</v>
      </c>
      <c r="B42" s="8">
        <v>2218.39</v>
      </c>
      <c r="C42" s="39">
        <v>6.0199999999999997E-2</v>
      </c>
      <c r="D42" s="8">
        <v>621.20500000000004</v>
      </c>
      <c r="E42" s="39">
        <v>5.2999999999999999E-2</v>
      </c>
      <c r="F42" s="8">
        <v>1597.1849999999999</v>
      </c>
      <c r="G42" s="41">
        <v>6.3E-2</v>
      </c>
    </row>
    <row r="43" spans="1:9" ht="13.5" thickBot="1" x14ac:dyDescent="0.25">
      <c r="A43" s="33">
        <v>2023</v>
      </c>
      <c r="B43" s="27">
        <v>2282</v>
      </c>
      <c r="C43" s="40">
        <v>2.9000000000000001E-2</v>
      </c>
      <c r="D43" s="27">
        <v>642</v>
      </c>
      <c r="E43" s="40">
        <v>3.3000000000000002E-2</v>
      </c>
      <c r="F43" s="27">
        <v>1640</v>
      </c>
      <c r="G43" s="42">
        <v>2.7E-2</v>
      </c>
    </row>
    <row r="45" spans="1:9" x14ac:dyDescent="0.2">
      <c r="A45" s="5" t="str">
        <f>VLOOKUP("&lt;Quelle_1&gt;",Uebersetzungen!$B$3:$E$47,Uebersetzungen!$B$2+1,FALSE)</f>
        <v>Quelle: BFS (Bau- und Wohnbaustatistik)</v>
      </c>
    </row>
    <row r="46" spans="1:9" x14ac:dyDescent="0.2">
      <c r="A46" s="5" t="str">
        <f>VLOOKUP("&lt;Aktualisierung&gt;",Uebersetzungen!$B$3:$E$47,Uebersetzungen!$B$2+1,FALSE)</f>
        <v>Letztmals aktualisiert am: 17.07.2025</v>
      </c>
    </row>
  </sheetData>
  <sheetProtection sheet="1" objects="1" scenarios="1"/>
  <mergeCells count="4">
    <mergeCell ref="A7:C7"/>
    <mergeCell ref="B12:C12"/>
    <mergeCell ref="D12:E12"/>
    <mergeCell ref="F12:G12"/>
  </mergeCells>
  <pageMargins left="0.7" right="0.7" top="0.78740157499999996" bottom="0.78740157499999996" header="0.3" footer="0.3"/>
  <pageSetup paperSize="9" scale="6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9525</xdr:colOff>
                    <xdr:row>1</xdr:row>
                    <xdr:rowOff>114300</xdr:rowOff>
                  </from>
                  <to>
                    <xdr:col>6</xdr:col>
                    <xdr:colOff>57150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9525</xdr:colOff>
                    <xdr:row>2</xdr:row>
                    <xdr:rowOff>104775</xdr:rowOff>
                  </from>
                  <to>
                    <xdr:col>6</xdr:col>
                    <xdr:colOff>476250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66675</xdr:rowOff>
                  </from>
                  <to>
                    <xdr:col>6</xdr:col>
                    <xdr:colOff>57150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workbookViewId="0"/>
  </sheetViews>
  <sheetFormatPr baseColWidth="10" defaultRowHeight="12.75" x14ac:dyDescent="0.2"/>
  <cols>
    <col min="1" max="1" width="15.7109375" style="5" customWidth="1"/>
    <col min="2" max="7" width="17.5703125" style="5" customWidth="1"/>
    <col min="8" max="16384" width="11.42578125" style="5"/>
  </cols>
  <sheetData>
    <row r="1" spans="1:7" s="1" customFormat="1" x14ac:dyDescent="0.2"/>
    <row r="2" spans="1:7" s="1" customFormat="1" ht="15.75" x14ac:dyDescent="0.25">
      <c r="A2" s="2"/>
      <c r="B2" s="9"/>
      <c r="C2" s="10"/>
      <c r="D2" s="10"/>
      <c r="E2" s="2"/>
    </row>
    <row r="3" spans="1:7" s="1" customFormat="1" ht="15.75" x14ac:dyDescent="0.25">
      <c r="A3" s="2"/>
      <c r="B3" s="9"/>
      <c r="C3" s="10"/>
      <c r="D3" s="10"/>
      <c r="E3" s="2"/>
    </row>
    <row r="4" spans="1:7" s="1" customFormat="1" ht="15.75" x14ac:dyDescent="0.25">
      <c r="A4" s="2"/>
      <c r="B4" s="9"/>
      <c r="C4" s="10"/>
      <c r="D4" s="10"/>
      <c r="E4" s="2"/>
    </row>
    <row r="5" spans="1:7" s="1" customFormat="1" x14ac:dyDescent="0.2">
      <c r="A5" s="2"/>
      <c r="B5" s="2"/>
      <c r="C5" s="2"/>
      <c r="D5" s="2"/>
      <c r="E5" s="2"/>
      <c r="F5" s="2"/>
    </row>
    <row r="6" spans="1:7" s="1" customFormat="1" ht="6" customHeight="1" x14ac:dyDescent="0.2">
      <c r="A6" s="2"/>
      <c r="B6" s="2"/>
      <c r="C6" s="2"/>
      <c r="D6" s="2"/>
      <c r="E6" s="2"/>
      <c r="F6" s="2"/>
      <c r="G6" s="2"/>
    </row>
    <row r="7" spans="1:7" s="2" customFormat="1" ht="15.75" customHeight="1" x14ac:dyDescent="0.2">
      <c r="A7" s="45" t="str">
        <f>VLOOKUP("&lt;Fachbereich&gt;",Uebersetzungen!$B$3:$E$32,Uebersetzungen!$B$2+1,FALSE)</f>
        <v>Daten &amp; Statistik</v>
      </c>
      <c r="B7" s="45"/>
      <c r="C7" s="45"/>
      <c r="D7" s="3"/>
      <c r="E7" s="3"/>
      <c r="F7" s="3"/>
      <c r="G7" s="3"/>
    </row>
    <row r="8" spans="1:7" s="2" customFormat="1" ht="12.75" customHeight="1" x14ac:dyDescent="0.2">
      <c r="A8" s="25"/>
      <c r="B8" s="25"/>
      <c r="C8" s="25"/>
      <c r="D8" s="3"/>
      <c r="E8" s="3"/>
      <c r="F8" s="3"/>
      <c r="G8" s="3"/>
    </row>
    <row r="9" spans="1:7" ht="18" x14ac:dyDescent="0.25">
      <c r="A9" s="6" t="str">
        <f>VLOOKUP("&lt;T2Titel&gt;",Uebersetzungen!$B$3:$E$327,Uebersetzungen!$B$2+1,FALSE)</f>
        <v>Bauinvestitionen nach Art der Bauwerke, Kanton Graubünden</v>
      </c>
    </row>
    <row r="10" spans="1:7" ht="15.75" x14ac:dyDescent="0.25">
      <c r="A10" s="30" t="str">
        <f>VLOOKUP("&lt;T2UTitel&gt;",Uebersetzungen!$B$3:$E$327,Uebersetzungen!$B$2+1,FALSE)</f>
        <v>In Millionen CHF, zu laufenden Preisen</v>
      </c>
    </row>
    <row r="11" spans="1:7" ht="13.5" thickBot="1" x14ac:dyDescent="0.25"/>
    <row r="12" spans="1:7" s="7" customFormat="1" ht="26.25" customHeight="1" thickBot="1" x14ac:dyDescent="0.25">
      <c r="B12" s="46" t="str">
        <f>VLOOKUP("&lt;T2SpaltenTitel_2&gt;",Uebersetzungen!$B$3:$E$32,Uebersetzungen!$B$2+1,FALSE)</f>
        <v>Total</v>
      </c>
      <c r="C12" s="47"/>
      <c r="D12" s="46" t="str">
        <f>VLOOKUP("&lt;T2SpaltenTitel_3&gt;",Uebersetzungen!$B$3:$E$327,Uebersetzungen!$B$2+1,FALSE)</f>
        <v>Neubau</v>
      </c>
      <c r="E12" s="47"/>
      <c r="F12" s="46" t="str">
        <f>VLOOKUP("&lt;T2SpaltenTitel_4&gt;",Uebersetzungen!$B$3:$E$327,Uebersetzungen!$B$2+1,FALSE)</f>
        <v>Umbau, Erweiterung, Abbruch</v>
      </c>
      <c r="G12" s="48"/>
    </row>
    <row r="13" spans="1:7" s="38" customFormat="1" ht="36" customHeight="1" thickBot="1" x14ac:dyDescent="0.25">
      <c r="A13" s="34" t="str">
        <f>VLOOKUP("&lt;SpaltenTitel_1&gt;",Uebersetzungen!$B$3:$E$32,Uebersetzungen!$B$2+1,FALSE)</f>
        <v>Jahr</v>
      </c>
      <c r="B13" s="35" t="str">
        <f>VLOOKUP("&lt;T2SpaltenTitel_1.1&gt;",Uebersetzungen!$B$3:$E$327,Uebersetzungen!$B$2+1,FALSE)</f>
        <v>in Mio. Fr.</v>
      </c>
      <c r="C13" s="36" t="str">
        <f>VLOOKUP("&lt;T2SpaltenTitel_1.2&gt;",Uebersetzungen!$B$3:$E$327,Uebersetzungen!$B$2+1,FALSE)</f>
        <v>Veränd. zum Vorjahr in %</v>
      </c>
      <c r="D13" s="35" t="str">
        <f>VLOOKUP("&lt;T2SpaltenTitel_1.1&gt;",Uebersetzungen!$B$3:$E$327,Uebersetzungen!$B$2+1,FALSE)</f>
        <v>in Mio. Fr.</v>
      </c>
      <c r="E13" s="36" t="str">
        <f>VLOOKUP("&lt;T2SpaltenTitel_1.2&gt;",Uebersetzungen!$B$3:$E$327,Uebersetzungen!$B$2+1,FALSE)</f>
        <v>Veränd. zum Vorjahr in %</v>
      </c>
      <c r="F13" s="35" t="str">
        <f>VLOOKUP("&lt;T2SpaltenTitel_1.1&gt;",Uebersetzungen!$B$3:$E$327,Uebersetzungen!$B$2+1,FALSE)</f>
        <v>in Mio. Fr.</v>
      </c>
      <c r="G13" s="37" t="str">
        <f>VLOOKUP("&lt;T2SpaltenTitel_1.2&gt;",Uebersetzungen!$B$3:$E$327,Uebersetzungen!$B$2+1,FALSE)</f>
        <v>Veränd. zum Vorjahr in %</v>
      </c>
    </row>
    <row r="14" spans="1:7" x14ac:dyDescent="0.2">
      <c r="A14" s="32">
        <v>1994</v>
      </c>
      <c r="B14" s="8">
        <v>2174.902</v>
      </c>
      <c r="C14" s="39"/>
      <c r="D14" s="8">
        <v>1341.268</v>
      </c>
      <c r="E14" s="39"/>
      <c r="F14" s="8">
        <v>833.63400000000001</v>
      </c>
      <c r="G14" s="41"/>
    </row>
    <row r="15" spans="1:7" x14ac:dyDescent="0.2">
      <c r="A15" s="32">
        <v>1995</v>
      </c>
      <c r="B15" s="8">
        <v>2219.5439999999999</v>
      </c>
      <c r="C15" s="39">
        <v>2.0525982320122926E-2</v>
      </c>
      <c r="D15" s="8">
        <v>1459.35</v>
      </c>
      <c r="E15" s="39">
        <v>8.8037588311955517E-2</v>
      </c>
      <c r="F15" s="8">
        <v>760.19399999999996</v>
      </c>
      <c r="G15" s="41">
        <v>-8.8096214885669322E-2</v>
      </c>
    </row>
    <row r="16" spans="1:7" x14ac:dyDescent="0.2">
      <c r="A16" s="32">
        <v>1996</v>
      </c>
      <c r="B16" s="8">
        <v>2022.713</v>
      </c>
      <c r="C16" s="39">
        <v>-8.8680828134067191E-2</v>
      </c>
      <c r="D16" s="8">
        <v>1315.8789999999999</v>
      </c>
      <c r="E16" s="39">
        <v>-9.8311577071984124E-2</v>
      </c>
      <c r="F16" s="8">
        <v>706.83399999999995</v>
      </c>
      <c r="G16" s="41">
        <v>-7.019260872882449E-2</v>
      </c>
    </row>
    <row r="17" spans="1:7" x14ac:dyDescent="0.2">
      <c r="A17" s="32">
        <v>1997</v>
      </c>
      <c r="B17" s="8">
        <v>1751.4829999999999</v>
      </c>
      <c r="C17" s="39">
        <v>-0.13409218213359975</v>
      </c>
      <c r="D17" s="8">
        <v>1095.9159999999999</v>
      </c>
      <c r="E17" s="39">
        <v>-0.16716050639914459</v>
      </c>
      <c r="F17" s="8">
        <v>655.56700000000001</v>
      </c>
      <c r="G17" s="41">
        <v>-7.2530466842285368E-2</v>
      </c>
    </row>
    <row r="18" spans="1:7" x14ac:dyDescent="0.2">
      <c r="A18" s="32">
        <v>1998</v>
      </c>
      <c r="B18" s="8">
        <v>1795.7650000000001</v>
      </c>
      <c r="C18" s="39">
        <v>2.5282574823735082E-2</v>
      </c>
      <c r="D18" s="8">
        <v>1022.196</v>
      </c>
      <c r="E18" s="39">
        <v>-6.7267929293850948E-2</v>
      </c>
      <c r="F18" s="8">
        <v>773.56899999999996</v>
      </c>
      <c r="G18" s="41">
        <v>0.17999990847617409</v>
      </c>
    </row>
    <row r="19" spans="1:7" x14ac:dyDescent="0.2">
      <c r="A19" s="32">
        <v>1999</v>
      </c>
      <c r="B19" s="8">
        <v>1689.056</v>
      </c>
      <c r="C19" s="39">
        <v>-5.9422585917422444E-2</v>
      </c>
      <c r="D19" s="8">
        <v>935.91499999999996</v>
      </c>
      <c r="E19" s="39">
        <v>-8.4407491322603501E-2</v>
      </c>
      <c r="F19" s="8">
        <v>753.14099999999996</v>
      </c>
      <c r="G19" s="41">
        <v>-2.6407469792610661E-2</v>
      </c>
    </row>
    <row r="20" spans="1:7" x14ac:dyDescent="0.2">
      <c r="A20" s="32">
        <v>2000</v>
      </c>
      <c r="B20" s="8">
        <v>1610.1590000000001</v>
      </c>
      <c r="C20" s="39">
        <v>-4.6710707045829136E-2</v>
      </c>
      <c r="D20" s="8">
        <v>876.447</v>
      </c>
      <c r="E20" s="39">
        <v>-6.3539958222701753E-2</v>
      </c>
      <c r="F20" s="8">
        <v>733.71199999999999</v>
      </c>
      <c r="G20" s="41">
        <v>-2.5797294264951698E-2</v>
      </c>
    </row>
    <row r="21" spans="1:7" x14ac:dyDescent="0.2">
      <c r="A21" s="32">
        <v>2001</v>
      </c>
      <c r="B21" s="8">
        <v>1653.134</v>
      </c>
      <c r="C21" s="39">
        <v>2.6689910747944801E-2</v>
      </c>
      <c r="D21" s="8">
        <v>991.36</v>
      </c>
      <c r="E21" s="39">
        <v>0.1311123205396334</v>
      </c>
      <c r="F21" s="8">
        <v>661.774</v>
      </c>
      <c r="G21" s="41">
        <v>-9.8046645005124611E-2</v>
      </c>
    </row>
    <row r="22" spans="1:7" x14ac:dyDescent="0.2">
      <c r="A22" s="32">
        <v>2002</v>
      </c>
      <c r="B22" s="8">
        <v>1678.682</v>
      </c>
      <c r="C22" s="39">
        <v>1.5454282592941571E-2</v>
      </c>
      <c r="D22" s="8">
        <v>1020.402</v>
      </c>
      <c r="E22" s="39">
        <v>2.9295109748224801E-2</v>
      </c>
      <c r="F22" s="8">
        <v>658.28</v>
      </c>
      <c r="G22" s="41">
        <v>-5.2797480710937705E-3</v>
      </c>
    </row>
    <row r="23" spans="1:7" x14ac:dyDescent="0.2">
      <c r="A23" s="32">
        <v>2003</v>
      </c>
      <c r="B23" s="8">
        <v>1880.771</v>
      </c>
      <c r="C23" s="39">
        <v>0.12038551673277009</v>
      </c>
      <c r="D23" s="8">
        <v>1195.3579999999999</v>
      </c>
      <c r="E23" s="39">
        <v>0.17145791560581025</v>
      </c>
      <c r="F23" s="8">
        <v>685.41300000000001</v>
      </c>
      <c r="G23" s="41">
        <v>4.1218022725891812E-2</v>
      </c>
    </row>
    <row r="24" spans="1:7" x14ac:dyDescent="0.2">
      <c r="A24" s="32">
        <v>2004</v>
      </c>
      <c r="B24" s="8">
        <v>1883.817</v>
      </c>
      <c r="C24" s="39">
        <v>1.6195485787477981E-3</v>
      </c>
      <c r="D24" s="8">
        <v>1234.3630000000001</v>
      </c>
      <c r="E24" s="39">
        <v>3.2630391899330702E-2</v>
      </c>
      <c r="F24" s="8">
        <v>649.45399999999995</v>
      </c>
      <c r="G24" s="41">
        <v>-5.2463259377922622E-2</v>
      </c>
    </row>
    <row r="25" spans="1:7" x14ac:dyDescent="0.2">
      <c r="A25" s="32">
        <v>2005</v>
      </c>
      <c r="B25" s="8">
        <v>1720.1569999999999</v>
      </c>
      <c r="C25" s="39">
        <v>-8.6876803850904905E-2</v>
      </c>
      <c r="D25" s="8">
        <v>1066.097</v>
      </c>
      <c r="E25" s="39">
        <v>-0.13631808471251983</v>
      </c>
      <c r="F25" s="8">
        <v>654.05999999999995</v>
      </c>
      <c r="G25" s="41">
        <v>7.092111219578312E-3</v>
      </c>
    </row>
    <row r="26" spans="1:7" x14ac:dyDescent="0.2">
      <c r="A26" s="32">
        <v>2006</v>
      </c>
      <c r="B26" s="8">
        <v>1915.99</v>
      </c>
      <c r="C26" s="39">
        <v>0.11384600359153274</v>
      </c>
      <c r="D26" s="8">
        <v>1248.9079999999999</v>
      </c>
      <c r="E26" s="39">
        <v>0.1714768918775682</v>
      </c>
      <c r="F26" s="8">
        <v>667.08199999999999</v>
      </c>
      <c r="G26" s="41">
        <v>1.9909488426138378E-2</v>
      </c>
    </row>
    <row r="27" spans="1:7" x14ac:dyDescent="0.2">
      <c r="A27" s="32">
        <v>2007</v>
      </c>
      <c r="B27" s="8">
        <v>2097.377</v>
      </c>
      <c r="C27" s="39">
        <v>9.4670118320032914E-2</v>
      </c>
      <c r="D27" s="8">
        <v>1383.4829999999999</v>
      </c>
      <c r="E27" s="39">
        <v>0.10775413401147249</v>
      </c>
      <c r="F27" s="8">
        <v>713.89400000000001</v>
      </c>
      <c r="G27" s="41">
        <v>7.017428142267379E-2</v>
      </c>
    </row>
    <row r="28" spans="1:7" x14ac:dyDescent="0.2">
      <c r="A28" s="32">
        <v>2008</v>
      </c>
      <c r="B28" s="8">
        <v>2075.038</v>
      </c>
      <c r="C28" s="39">
        <v>-1.0650922557079556E-2</v>
      </c>
      <c r="D28" s="8">
        <v>1331.4639999999999</v>
      </c>
      <c r="E28" s="39">
        <v>-3.7600028334283886E-2</v>
      </c>
      <c r="F28" s="8">
        <v>743.57399999999996</v>
      </c>
      <c r="G28" s="41">
        <v>4.157479962011168E-2</v>
      </c>
    </row>
    <row r="29" spans="1:7" x14ac:dyDescent="0.2">
      <c r="A29" s="32">
        <v>2009</v>
      </c>
      <c r="B29" s="8">
        <v>2313.1060000000002</v>
      </c>
      <c r="C29" s="39">
        <v>0.11472946519533633</v>
      </c>
      <c r="D29" s="8">
        <v>1369.6559999999999</v>
      </c>
      <c r="E29" s="39">
        <v>2.8684215269808355E-2</v>
      </c>
      <c r="F29" s="8">
        <v>943.45</v>
      </c>
      <c r="G29" s="41">
        <v>0.26880444985973173</v>
      </c>
    </row>
    <row r="30" spans="1:7" x14ac:dyDescent="0.2">
      <c r="A30" s="32">
        <v>2010</v>
      </c>
      <c r="B30" s="8">
        <v>2256.982</v>
      </c>
      <c r="C30" s="39">
        <v>-2.4263479494670892E-2</v>
      </c>
      <c r="D30" s="8">
        <v>1450.8420000000001</v>
      </c>
      <c r="E30" s="39">
        <v>5.9274737598346006E-2</v>
      </c>
      <c r="F30" s="8">
        <v>806.14</v>
      </c>
      <c r="G30" s="41">
        <v>-0.14554030420266051</v>
      </c>
    </row>
    <row r="31" spans="1:7" x14ac:dyDescent="0.2">
      <c r="A31" s="32">
        <v>2011</v>
      </c>
      <c r="B31" s="8">
        <v>2396.0390000000002</v>
      </c>
      <c r="C31" s="39">
        <v>6.1611922469917868E-2</v>
      </c>
      <c r="D31" s="8">
        <v>1507.857</v>
      </c>
      <c r="E31" s="39">
        <v>3.9297869788715634E-2</v>
      </c>
      <c r="F31" s="8">
        <v>888.18200000000002</v>
      </c>
      <c r="G31" s="41">
        <v>0.10177140447068744</v>
      </c>
    </row>
    <row r="32" spans="1:7" x14ac:dyDescent="0.2">
      <c r="A32" s="32">
        <v>2012</v>
      </c>
      <c r="B32" s="8">
        <v>2463.5659999999998</v>
      </c>
      <c r="C32" s="39">
        <v>2.8182763302266656E-2</v>
      </c>
      <c r="D32" s="8">
        <v>1547.3130000000001</v>
      </c>
      <c r="E32" s="39">
        <v>2.6166937580951011E-2</v>
      </c>
      <c r="F32" s="8">
        <v>916.25300000000004</v>
      </c>
      <c r="G32" s="41">
        <v>3.1605008883314412E-2</v>
      </c>
    </row>
    <row r="33" spans="1:7" x14ac:dyDescent="0.2">
      <c r="A33" s="32">
        <v>2013</v>
      </c>
      <c r="B33" s="8">
        <v>2472.5070000000001</v>
      </c>
      <c r="C33" s="39">
        <v>3.6292918476712455E-3</v>
      </c>
      <c r="D33" s="8">
        <v>1450.3140000000001</v>
      </c>
      <c r="E33" s="39">
        <v>-6.268867384944099E-2</v>
      </c>
      <c r="F33" s="8">
        <v>1022.193</v>
      </c>
      <c r="G33" s="41">
        <v>0.1156230866365513</v>
      </c>
    </row>
    <row r="34" spans="1:7" x14ac:dyDescent="0.2">
      <c r="A34" s="32">
        <v>2014</v>
      </c>
      <c r="B34" s="8">
        <v>2454.3670000000002</v>
      </c>
      <c r="C34" s="39">
        <v>-7.3366829699571534E-3</v>
      </c>
      <c r="D34" s="8">
        <v>1312.0450000000001</v>
      </c>
      <c r="E34" s="39">
        <v>-9.5337285580915587E-2</v>
      </c>
      <c r="F34" s="8">
        <v>1142.3219999999999</v>
      </c>
      <c r="G34" s="41">
        <v>0.11752085956370273</v>
      </c>
    </row>
    <row r="35" spans="1:7" x14ac:dyDescent="0.2">
      <c r="A35" s="32">
        <v>2015</v>
      </c>
      <c r="B35" s="8">
        <v>2322.4870000000001</v>
      </c>
      <c r="C35" s="39">
        <v>-5.373279546212939E-2</v>
      </c>
      <c r="D35" s="8">
        <v>1219.0350000000001</v>
      </c>
      <c r="E35" s="39">
        <v>-7.0889336874878528E-2</v>
      </c>
      <c r="F35" s="8">
        <v>1103.452</v>
      </c>
      <c r="G35" s="41">
        <v>-3.4027183228546698E-2</v>
      </c>
    </row>
    <row r="36" spans="1:7" x14ac:dyDescent="0.2">
      <c r="A36" s="32">
        <v>2016</v>
      </c>
      <c r="B36" s="8">
        <v>2090.212</v>
      </c>
      <c r="C36" s="39">
        <v>-0.10001132406769131</v>
      </c>
      <c r="D36" s="8">
        <v>1131.2370000000001</v>
      </c>
      <c r="E36" s="39">
        <v>-7.2022542420849267E-2</v>
      </c>
      <c r="F36" s="8">
        <v>958.97500000000002</v>
      </c>
      <c r="G36" s="41">
        <v>-0.13093183935504216</v>
      </c>
    </row>
    <row r="37" spans="1:7" x14ac:dyDescent="0.2">
      <c r="A37" s="32">
        <v>2017</v>
      </c>
      <c r="B37" s="8">
        <v>2136.4160000000002</v>
      </c>
      <c r="C37" s="39">
        <v>2.2104934810440291E-2</v>
      </c>
      <c r="D37" s="8">
        <v>1231.79</v>
      </c>
      <c r="E37" s="39">
        <v>8.8887651305606052E-2</v>
      </c>
      <c r="F37" s="8">
        <v>904.62599999999998</v>
      </c>
      <c r="G37" s="41">
        <v>-5.6674053025365656E-2</v>
      </c>
    </row>
    <row r="38" spans="1:7" x14ac:dyDescent="0.2">
      <c r="A38" s="32">
        <v>2018</v>
      </c>
      <c r="B38" s="8">
        <v>2200.3220000000001</v>
      </c>
      <c r="C38" s="39">
        <v>2.9912713628806431E-2</v>
      </c>
      <c r="D38" s="8">
        <v>1270.403</v>
      </c>
      <c r="E38" s="39">
        <v>3.1347064028771188E-2</v>
      </c>
      <c r="F38" s="8">
        <v>929.91899999999998</v>
      </c>
      <c r="G38" s="41">
        <v>2.795962088199988E-2</v>
      </c>
    </row>
    <row r="39" spans="1:7" x14ac:dyDescent="0.2">
      <c r="A39" s="32">
        <v>2019</v>
      </c>
      <c r="B39" s="8">
        <v>2075</v>
      </c>
      <c r="C39" s="39">
        <v>-5.6956209136662772E-2</v>
      </c>
      <c r="D39" s="8">
        <v>1069</v>
      </c>
      <c r="E39" s="39">
        <v>-0.15853473267931517</v>
      </c>
      <c r="F39" s="8">
        <v>1006</v>
      </c>
      <c r="G39" s="41">
        <v>8.1814652674050192E-2</v>
      </c>
    </row>
    <row r="40" spans="1:7" x14ac:dyDescent="0.2">
      <c r="A40" s="32">
        <v>2020</v>
      </c>
      <c r="B40" s="8">
        <v>2010</v>
      </c>
      <c r="C40" s="39">
        <v>-3.1325301204819245E-2</v>
      </c>
      <c r="D40" s="8">
        <v>1043</v>
      </c>
      <c r="E40" s="39">
        <v>-2.4321796071094526E-2</v>
      </c>
      <c r="F40" s="8">
        <v>967</v>
      </c>
      <c r="G40" s="41">
        <v>-3.876739562624254E-2</v>
      </c>
    </row>
    <row r="41" spans="1:7" x14ac:dyDescent="0.2">
      <c r="A41" s="32">
        <v>2021</v>
      </c>
      <c r="B41" s="8">
        <v>2092</v>
      </c>
      <c r="C41" s="39">
        <v>4.0800000000000003E-2</v>
      </c>
      <c r="D41" s="8">
        <v>1078.0940000000001</v>
      </c>
      <c r="E41" s="39">
        <v>3.4000000000000002E-2</v>
      </c>
      <c r="F41" s="8">
        <v>1014.396</v>
      </c>
      <c r="G41" s="41">
        <v>4.9000000000000002E-2</v>
      </c>
    </row>
    <row r="42" spans="1:7" x14ac:dyDescent="0.2">
      <c r="A42" s="32">
        <v>2022</v>
      </c>
      <c r="B42" s="8">
        <v>2218.39</v>
      </c>
      <c r="C42" s="39">
        <v>6.0199999999999997E-2</v>
      </c>
      <c r="D42" s="8">
        <v>1168.5830000000001</v>
      </c>
      <c r="E42" s="39">
        <v>8.4000000000000005E-2</v>
      </c>
      <c r="F42" s="8">
        <v>1049.807</v>
      </c>
      <c r="G42" s="41">
        <v>3.5000000000000003E-2</v>
      </c>
    </row>
    <row r="43" spans="1:7" ht="13.5" thickBot="1" x14ac:dyDescent="0.25">
      <c r="A43" s="33">
        <v>2023</v>
      </c>
      <c r="B43" s="27">
        <v>2282</v>
      </c>
      <c r="C43" s="40">
        <v>2.9000000000000001E-2</v>
      </c>
      <c r="D43" s="27">
        <v>1143</v>
      </c>
      <c r="E43" s="40">
        <v>-2.1999999999999999E-2</v>
      </c>
      <c r="F43" s="27">
        <v>1140</v>
      </c>
      <c r="G43" s="42">
        <v>8.5999999999999993E-2</v>
      </c>
    </row>
    <row r="45" spans="1:7" x14ac:dyDescent="0.2">
      <c r="A45" s="5" t="str">
        <f>VLOOKUP("&lt;Quelle_1&gt;",Uebersetzungen!$B$3:$E$47,Uebersetzungen!$B$2+1,FALSE)</f>
        <v>Quelle: BFS (Bau- und Wohnbaustatistik)</v>
      </c>
    </row>
    <row r="46" spans="1:7" x14ac:dyDescent="0.2">
      <c r="A46" s="5" t="str">
        <f>VLOOKUP("&lt;Aktualisierung&gt;",Uebersetzungen!$B$3:$E$47,Uebersetzungen!$B$2+1,FALSE)</f>
        <v>Letztmals aktualisiert am: 17.07.2025</v>
      </c>
    </row>
  </sheetData>
  <sheetProtection sheet="1" objects="1" scenarios="1"/>
  <mergeCells count="4">
    <mergeCell ref="A7:C7"/>
    <mergeCell ref="B12:C12"/>
    <mergeCell ref="D12:E12"/>
    <mergeCell ref="F12:G12"/>
  </mergeCells>
  <pageMargins left="0.7" right="0.7" top="0.78740157499999996" bottom="0.78740157499999996" header="0.3" footer="0.3"/>
  <pageSetup paperSize="9" scale="6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5</xdr:col>
                    <xdr:colOff>9525</xdr:colOff>
                    <xdr:row>1</xdr:row>
                    <xdr:rowOff>114300</xdr:rowOff>
                  </from>
                  <to>
                    <xdr:col>6</xdr:col>
                    <xdr:colOff>57150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5</xdr:col>
                    <xdr:colOff>9525</xdr:colOff>
                    <xdr:row>2</xdr:row>
                    <xdr:rowOff>104775</xdr:rowOff>
                  </from>
                  <to>
                    <xdr:col>6</xdr:col>
                    <xdr:colOff>476250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66675</xdr:rowOff>
                  </from>
                  <to>
                    <xdr:col>6</xdr:col>
                    <xdr:colOff>57150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workbookViewId="0"/>
  </sheetViews>
  <sheetFormatPr baseColWidth="10" defaultRowHeight="12.75" x14ac:dyDescent="0.2"/>
  <cols>
    <col min="1" max="1" width="15.7109375" style="5" customWidth="1"/>
    <col min="2" max="7" width="17.5703125" style="5" customWidth="1"/>
    <col min="8" max="16384" width="11.42578125" style="5"/>
  </cols>
  <sheetData>
    <row r="1" spans="1:7" s="1" customFormat="1" x14ac:dyDescent="0.2"/>
    <row r="2" spans="1:7" s="1" customFormat="1" ht="15.75" x14ac:dyDescent="0.25">
      <c r="A2" s="2"/>
      <c r="B2" s="9"/>
      <c r="C2" s="10"/>
      <c r="D2" s="10"/>
      <c r="E2" s="2"/>
    </row>
    <row r="3" spans="1:7" s="1" customFormat="1" ht="15.75" x14ac:dyDescent="0.25">
      <c r="A3" s="2"/>
      <c r="B3" s="9"/>
      <c r="C3" s="10"/>
      <c r="D3" s="10"/>
      <c r="E3" s="2"/>
    </row>
    <row r="4" spans="1:7" s="1" customFormat="1" ht="15.75" x14ac:dyDescent="0.25">
      <c r="A4" s="2"/>
      <c r="B4" s="9"/>
      <c r="C4" s="10"/>
      <c r="D4" s="10"/>
      <c r="E4" s="2"/>
    </row>
    <row r="5" spans="1:7" s="1" customFormat="1" x14ac:dyDescent="0.2">
      <c r="A5" s="2"/>
      <c r="B5" s="2"/>
      <c r="C5" s="2"/>
      <c r="D5" s="2"/>
      <c r="E5" s="2"/>
      <c r="F5" s="2"/>
    </row>
    <row r="6" spans="1:7" s="1" customFormat="1" ht="6" customHeight="1" x14ac:dyDescent="0.2">
      <c r="A6" s="2"/>
      <c r="B6" s="2"/>
      <c r="C6" s="2"/>
      <c r="D6" s="2"/>
      <c r="E6" s="2"/>
      <c r="F6" s="2"/>
      <c r="G6" s="2"/>
    </row>
    <row r="7" spans="1:7" s="2" customFormat="1" ht="15.75" customHeight="1" x14ac:dyDescent="0.2">
      <c r="A7" s="45" t="str">
        <f>VLOOKUP("&lt;Fachbereich&gt;",Uebersetzungen!$B$3:$E$32,Uebersetzungen!$B$2+1,FALSE)</f>
        <v>Daten &amp; Statistik</v>
      </c>
      <c r="B7" s="45"/>
      <c r="C7" s="45"/>
      <c r="D7" s="3"/>
      <c r="E7" s="3"/>
      <c r="F7" s="3"/>
      <c r="G7" s="3"/>
    </row>
    <row r="8" spans="1:7" s="2" customFormat="1" ht="12.75" customHeight="1" x14ac:dyDescent="0.2">
      <c r="A8" s="25"/>
      <c r="B8" s="25"/>
      <c r="C8" s="25"/>
      <c r="D8" s="3"/>
      <c r="E8" s="3"/>
      <c r="F8" s="3"/>
      <c r="G8" s="3"/>
    </row>
    <row r="9" spans="1:7" ht="18" x14ac:dyDescent="0.25">
      <c r="A9" s="6" t="str">
        <f>VLOOKUP("&lt;T3Titel&gt;",Uebersetzungen!$B$3:$E$327,Uebersetzungen!$B$2+1,FALSE)</f>
        <v>Bauinvestitionen nach Art der Auftraggeber, Kanton Graubünden</v>
      </c>
    </row>
    <row r="10" spans="1:7" ht="15.75" x14ac:dyDescent="0.25">
      <c r="A10" s="30" t="str">
        <f>VLOOKUP("&lt;T3UTitel&gt;",Uebersetzungen!$B$3:$E$327,Uebersetzungen!$B$2+1,FALSE)</f>
        <v>In Millionen CHF, zu laufenden Preisen</v>
      </c>
    </row>
    <row r="11" spans="1:7" ht="13.5" thickBot="1" x14ac:dyDescent="0.25"/>
    <row r="12" spans="1:7" s="7" customFormat="1" ht="26.25" customHeight="1" thickBot="1" x14ac:dyDescent="0.25">
      <c r="B12" s="46" t="str">
        <f>VLOOKUP("&lt;T3SpaltenTitel_2&gt;",Uebersetzungen!$B$3:$E$333,Uebersetzungen!$B$2+1,FALSE)</f>
        <v>Total</v>
      </c>
      <c r="C12" s="47"/>
      <c r="D12" s="46" t="str">
        <f>VLOOKUP("&lt;T3SpaltenTitel_3&gt;",Uebersetzungen!$B$3:$E$327,Uebersetzungen!$B$2+1,FALSE)</f>
        <v>Öffentliche Auftraggeber</v>
      </c>
      <c r="E12" s="47"/>
      <c r="F12" s="46" t="str">
        <f>VLOOKUP("&lt;T3SpaltenTitel_4&gt;",Uebersetzungen!$B$3:$E$327,Uebersetzungen!$B$2+1,FALSE)</f>
        <v>Private Auftraggeber</v>
      </c>
      <c r="G12" s="48"/>
    </row>
    <row r="13" spans="1:7" s="38" customFormat="1" ht="36" customHeight="1" thickBot="1" x14ac:dyDescent="0.25">
      <c r="A13" s="34" t="str">
        <f>VLOOKUP("&lt;SpaltenTitel_1&gt;",Uebersetzungen!$B$3:$E$32,Uebersetzungen!$B$2+1,FALSE)</f>
        <v>Jahr</v>
      </c>
      <c r="B13" s="35" t="str">
        <f>VLOOKUP("&lt;T3SpaltenTitel_1.1&gt;",Uebersetzungen!$B$3:$E$327,Uebersetzungen!$B$2+1,FALSE)</f>
        <v>in Mio. Fr.</v>
      </c>
      <c r="C13" s="36" t="str">
        <f>VLOOKUP("&lt;T3SpaltenTitel_1.2&gt;",Uebersetzungen!$B$3:$E$327,Uebersetzungen!$B$2+1,FALSE)</f>
        <v>Veränd. zum Vorjahr in %</v>
      </c>
      <c r="D13" s="35" t="str">
        <f>VLOOKUP("&lt;T3SpaltenTitel_1.1&gt;",Uebersetzungen!$B$3:$E$327,Uebersetzungen!$B$2+1,FALSE)</f>
        <v>in Mio. Fr.</v>
      </c>
      <c r="E13" s="36" t="str">
        <f>VLOOKUP("&lt;T3SpaltenTitel_1.2&gt;",Uebersetzungen!$B$3:$E$327,Uebersetzungen!$B$2+1,FALSE)</f>
        <v>Veränd. zum Vorjahr in %</v>
      </c>
      <c r="F13" s="35" t="str">
        <f>VLOOKUP("&lt;T3SpaltenTitel_1.1&gt;",Uebersetzungen!$B$3:$E$327,Uebersetzungen!$B$2+1,FALSE)</f>
        <v>in Mio. Fr.</v>
      </c>
      <c r="G13" s="37" t="str">
        <f>VLOOKUP("&lt;T3SpaltenTitel_1.2&gt;",Uebersetzungen!$B$3:$E$327,Uebersetzungen!$B$2+1,FALSE)</f>
        <v>Veränd. zum Vorjahr in %</v>
      </c>
    </row>
    <row r="14" spans="1:7" x14ac:dyDescent="0.2">
      <c r="A14" s="32">
        <v>1994</v>
      </c>
      <c r="B14" s="8">
        <v>2174.902</v>
      </c>
      <c r="C14" s="39"/>
      <c r="D14" s="8">
        <v>590.79700000000003</v>
      </c>
      <c r="E14" s="39"/>
      <c r="F14" s="8">
        <v>1584.105</v>
      </c>
      <c r="G14" s="41"/>
    </row>
    <row r="15" spans="1:7" x14ac:dyDescent="0.2">
      <c r="A15" s="32">
        <v>1995</v>
      </c>
      <c r="B15" s="8">
        <v>2219.5439999999999</v>
      </c>
      <c r="C15" s="39">
        <v>2.0525982320122926E-2</v>
      </c>
      <c r="D15" s="8">
        <v>573.92600000000004</v>
      </c>
      <c r="E15" s="39">
        <v>-2.8556339994955882E-2</v>
      </c>
      <c r="F15" s="8">
        <v>1645.6179999999999</v>
      </c>
      <c r="G15" s="41">
        <v>3.8831390595951643E-2</v>
      </c>
    </row>
    <row r="16" spans="1:7" x14ac:dyDescent="0.2">
      <c r="A16" s="32">
        <v>1996</v>
      </c>
      <c r="B16" s="8">
        <v>2022.713</v>
      </c>
      <c r="C16" s="39">
        <v>-8.8680828134067191E-2</v>
      </c>
      <c r="D16" s="8">
        <v>642.80399999999997</v>
      </c>
      <c r="E16" s="39">
        <v>0.12001198760815845</v>
      </c>
      <c r="F16" s="8">
        <v>1379.9090000000001</v>
      </c>
      <c r="G16" s="41">
        <v>-0.16146456832630651</v>
      </c>
    </row>
    <row r="17" spans="1:7" x14ac:dyDescent="0.2">
      <c r="A17" s="32">
        <v>1997</v>
      </c>
      <c r="B17" s="8">
        <v>1751.4829999999999</v>
      </c>
      <c r="C17" s="39">
        <v>-0.13409218213359975</v>
      </c>
      <c r="D17" s="8">
        <v>573.90099999999995</v>
      </c>
      <c r="E17" s="39">
        <v>-0.10719130559237344</v>
      </c>
      <c r="F17" s="8">
        <v>1177.5820000000001</v>
      </c>
      <c r="G17" s="41">
        <v>-0.14662343676285894</v>
      </c>
    </row>
    <row r="18" spans="1:7" x14ac:dyDescent="0.2">
      <c r="A18" s="32">
        <v>1998</v>
      </c>
      <c r="B18" s="8">
        <v>1795.7650000000001</v>
      </c>
      <c r="C18" s="39">
        <v>2.5282574823735082E-2</v>
      </c>
      <c r="D18" s="8">
        <v>607.798</v>
      </c>
      <c r="E18" s="39">
        <v>5.906419399861651E-2</v>
      </c>
      <c r="F18" s="8">
        <v>1187.9670000000001</v>
      </c>
      <c r="G18" s="41">
        <v>8.8189187674403424E-3</v>
      </c>
    </row>
    <row r="19" spans="1:7" x14ac:dyDescent="0.2">
      <c r="A19" s="32">
        <v>1999</v>
      </c>
      <c r="B19" s="8">
        <v>1689.056</v>
      </c>
      <c r="C19" s="39">
        <v>-5.9422585917422444E-2</v>
      </c>
      <c r="D19" s="8">
        <v>570.14200000000005</v>
      </c>
      <c r="E19" s="39">
        <v>-6.1954794191491191E-2</v>
      </c>
      <c r="F19" s="8">
        <v>1118.914</v>
      </c>
      <c r="G19" s="41">
        <v>-5.812703551529641E-2</v>
      </c>
    </row>
    <row r="20" spans="1:7" x14ac:dyDescent="0.2">
      <c r="A20" s="32">
        <v>2000</v>
      </c>
      <c r="B20" s="8">
        <v>1610.1590000000001</v>
      </c>
      <c r="C20" s="39">
        <v>-4.6710707045829136E-2</v>
      </c>
      <c r="D20" s="8">
        <v>503.16199999999998</v>
      </c>
      <c r="E20" s="39">
        <v>-0.11747950510574567</v>
      </c>
      <c r="F20" s="8">
        <v>1106.9970000000001</v>
      </c>
      <c r="G20" s="41">
        <v>-1.0650505758261986E-2</v>
      </c>
    </row>
    <row r="21" spans="1:7" x14ac:dyDescent="0.2">
      <c r="A21" s="32">
        <v>2001</v>
      </c>
      <c r="B21" s="8">
        <v>1653.134</v>
      </c>
      <c r="C21" s="39">
        <v>2.6689910747944801E-2</v>
      </c>
      <c r="D21" s="8">
        <v>487.048</v>
      </c>
      <c r="E21" s="39">
        <v>-3.2025470921889898E-2</v>
      </c>
      <c r="F21" s="8">
        <v>1166.086</v>
      </c>
      <c r="G21" s="41">
        <v>5.3377741764430997E-2</v>
      </c>
    </row>
    <row r="22" spans="1:7" x14ac:dyDescent="0.2">
      <c r="A22" s="32">
        <v>2002</v>
      </c>
      <c r="B22" s="8">
        <v>1678.682</v>
      </c>
      <c r="C22" s="39">
        <v>1.5454282592941571E-2</v>
      </c>
      <c r="D22" s="8">
        <v>521.43600000000004</v>
      </c>
      <c r="E22" s="39">
        <v>7.0604950641415254E-2</v>
      </c>
      <c r="F22" s="8">
        <v>1157.2460000000001</v>
      </c>
      <c r="G22" s="41">
        <v>-7.5809159873284626E-3</v>
      </c>
    </row>
    <row r="23" spans="1:7" x14ac:dyDescent="0.2">
      <c r="A23" s="32">
        <v>2003</v>
      </c>
      <c r="B23" s="8">
        <v>1880.771</v>
      </c>
      <c r="C23" s="39">
        <v>0.12038551673277009</v>
      </c>
      <c r="D23" s="8">
        <v>586.40200000000004</v>
      </c>
      <c r="E23" s="39">
        <v>0.12459055377841199</v>
      </c>
      <c r="F23" s="8">
        <v>1294.3689999999999</v>
      </c>
      <c r="G23" s="41">
        <v>0.11849079625248193</v>
      </c>
    </row>
    <row r="24" spans="1:7" x14ac:dyDescent="0.2">
      <c r="A24" s="32">
        <v>2004</v>
      </c>
      <c r="B24" s="8">
        <v>1883.817</v>
      </c>
      <c r="C24" s="39">
        <v>1.6195485787477981E-3</v>
      </c>
      <c r="D24" s="8">
        <v>610.9</v>
      </c>
      <c r="E24" s="39">
        <v>4.1776801579803458E-2</v>
      </c>
      <c r="F24" s="8">
        <v>1272.9169999999999</v>
      </c>
      <c r="G24" s="41">
        <v>-1.6573326462546611E-2</v>
      </c>
    </row>
    <row r="25" spans="1:7" x14ac:dyDescent="0.2">
      <c r="A25" s="32">
        <v>2005</v>
      </c>
      <c r="B25" s="8">
        <v>1720.1569999999999</v>
      </c>
      <c r="C25" s="39">
        <v>-8.6876803850904905E-2</v>
      </c>
      <c r="D25" s="8">
        <v>510.63799999999998</v>
      </c>
      <c r="E25" s="39">
        <v>-0.16412178752660012</v>
      </c>
      <c r="F25" s="8">
        <v>1209.519</v>
      </c>
      <c r="G25" s="41">
        <v>-4.9805289740022296E-2</v>
      </c>
    </row>
    <row r="26" spans="1:7" x14ac:dyDescent="0.2">
      <c r="A26" s="32">
        <v>2006</v>
      </c>
      <c r="B26" s="8">
        <v>1915.99</v>
      </c>
      <c r="C26" s="39">
        <v>0.11384600359153274</v>
      </c>
      <c r="D26" s="8">
        <v>563.20100000000002</v>
      </c>
      <c r="E26" s="39">
        <v>0.10293593504596221</v>
      </c>
      <c r="F26" s="8">
        <v>1352.789</v>
      </c>
      <c r="G26" s="41">
        <v>0.11845204581325297</v>
      </c>
    </row>
    <row r="27" spans="1:7" x14ac:dyDescent="0.2">
      <c r="A27" s="32">
        <v>2007</v>
      </c>
      <c r="B27" s="8">
        <v>2097.377</v>
      </c>
      <c r="C27" s="39">
        <v>9.4670118320032914E-2</v>
      </c>
      <c r="D27" s="8">
        <v>610.68299999999999</v>
      </c>
      <c r="E27" s="39">
        <v>8.4307378715591685E-2</v>
      </c>
      <c r="F27" s="8">
        <v>1486.694</v>
      </c>
      <c r="G27" s="41">
        <v>9.8984394462107606E-2</v>
      </c>
    </row>
    <row r="28" spans="1:7" x14ac:dyDescent="0.2">
      <c r="A28" s="32">
        <v>2008</v>
      </c>
      <c r="B28" s="8">
        <v>2075.038</v>
      </c>
      <c r="C28" s="39">
        <v>-1.0650922557079556E-2</v>
      </c>
      <c r="D28" s="8">
        <v>590.82000000000005</v>
      </c>
      <c r="E28" s="39">
        <v>-3.2525876764213035E-2</v>
      </c>
      <c r="F28" s="8">
        <v>1484.2180000000001</v>
      </c>
      <c r="G28" s="41">
        <v>-1.6654402318162509E-3</v>
      </c>
    </row>
    <row r="29" spans="1:7" x14ac:dyDescent="0.2">
      <c r="A29" s="32">
        <v>2009</v>
      </c>
      <c r="B29" s="8">
        <v>2313.1060000000002</v>
      </c>
      <c r="C29" s="39">
        <v>0.11472946519533633</v>
      </c>
      <c r="D29" s="8">
        <v>638.19799999999998</v>
      </c>
      <c r="E29" s="39">
        <v>8.0190244067567029E-2</v>
      </c>
      <c r="F29" s="8">
        <v>1674.9079999999999</v>
      </c>
      <c r="G29" s="41">
        <v>0.12847843106605628</v>
      </c>
    </row>
    <row r="30" spans="1:7" x14ac:dyDescent="0.2">
      <c r="A30" s="32">
        <v>2010</v>
      </c>
      <c r="B30" s="8">
        <v>2256.982</v>
      </c>
      <c r="C30" s="39">
        <v>-2.4263479494670892E-2</v>
      </c>
      <c r="D30" s="8">
        <v>671.13400000000001</v>
      </c>
      <c r="E30" s="39">
        <v>5.1607808235061947E-2</v>
      </c>
      <c r="F30" s="8">
        <v>1585.848</v>
      </c>
      <c r="G30" s="41">
        <v>-5.3173069804431039E-2</v>
      </c>
    </row>
    <row r="31" spans="1:7" x14ac:dyDescent="0.2">
      <c r="A31" s="32">
        <v>2011</v>
      </c>
      <c r="B31" s="8">
        <v>2396.0390000000002</v>
      </c>
      <c r="C31" s="39">
        <v>6.1611922469917868E-2</v>
      </c>
      <c r="D31" s="8">
        <v>555.72799999999995</v>
      </c>
      <c r="E31" s="39">
        <v>-0.17195671803246459</v>
      </c>
      <c r="F31" s="8">
        <v>1840.3109999999999</v>
      </c>
      <c r="G31" s="41">
        <v>0.16045863159647067</v>
      </c>
    </row>
    <row r="32" spans="1:7" x14ac:dyDescent="0.2">
      <c r="A32" s="32">
        <v>2012</v>
      </c>
      <c r="B32" s="8">
        <v>2463.5659999999998</v>
      </c>
      <c r="C32" s="39">
        <v>2.8182763302266656E-2</v>
      </c>
      <c r="D32" s="8">
        <v>569.03099999999995</v>
      </c>
      <c r="E32" s="39">
        <v>2.3937969654219238E-2</v>
      </c>
      <c r="F32" s="8">
        <v>1894.5350000000001</v>
      </c>
      <c r="G32" s="41">
        <v>2.9464585061981463E-2</v>
      </c>
    </row>
    <row r="33" spans="1:7" x14ac:dyDescent="0.2">
      <c r="A33" s="32">
        <v>2013</v>
      </c>
      <c r="B33" s="8">
        <v>2472.5070000000001</v>
      </c>
      <c r="C33" s="39">
        <v>3.6292918476712455E-3</v>
      </c>
      <c r="D33" s="8">
        <v>457.81200000000001</v>
      </c>
      <c r="E33" s="39">
        <v>-0.19545332328115683</v>
      </c>
      <c r="F33" s="8">
        <v>2014.6949999999999</v>
      </c>
      <c r="G33" s="41">
        <v>6.342453425246819E-2</v>
      </c>
    </row>
    <row r="34" spans="1:7" x14ac:dyDescent="0.2">
      <c r="A34" s="32">
        <v>2014</v>
      </c>
      <c r="B34" s="8">
        <v>2454.3670000000002</v>
      </c>
      <c r="C34" s="39">
        <v>-7.3366829699571534E-3</v>
      </c>
      <c r="D34" s="8">
        <v>540.77800000000002</v>
      </c>
      <c r="E34" s="39">
        <v>0.18122286003861854</v>
      </c>
      <c r="F34" s="8">
        <v>1913.5889999999999</v>
      </c>
      <c r="G34" s="41">
        <v>-5.0184271068325459E-2</v>
      </c>
    </row>
    <row r="35" spans="1:7" x14ac:dyDescent="0.2">
      <c r="A35" s="32">
        <v>2015</v>
      </c>
      <c r="B35" s="8">
        <v>2322.4870000000001</v>
      </c>
      <c r="C35" s="39">
        <v>-5.373279546212939E-2</v>
      </c>
      <c r="D35" s="8">
        <v>488.51400000000001</v>
      </c>
      <c r="E35" s="39">
        <v>-9.6645943437048132E-2</v>
      </c>
      <c r="F35" s="8">
        <v>1833.973</v>
      </c>
      <c r="G35" s="41">
        <v>-4.1605590333138376E-2</v>
      </c>
    </row>
    <row r="36" spans="1:7" x14ac:dyDescent="0.2">
      <c r="A36" s="32">
        <v>2016</v>
      </c>
      <c r="B36" s="8">
        <v>2090.212</v>
      </c>
      <c r="C36" s="39">
        <v>-0.10001132406769131</v>
      </c>
      <c r="D36" s="8">
        <v>437.82600000000002</v>
      </c>
      <c r="E36" s="39">
        <v>-0.10375956472076542</v>
      </c>
      <c r="F36" s="8">
        <v>1652.386</v>
      </c>
      <c r="G36" s="41">
        <v>-9.901290804172147E-2</v>
      </c>
    </row>
    <row r="37" spans="1:7" x14ac:dyDescent="0.2">
      <c r="A37" s="32">
        <v>2017</v>
      </c>
      <c r="B37" s="8">
        <v>2136.4160000000002</v>
      </c>
      <c r="C37" s="39">
        <v>2.2104934810440291E-2</v>
      </c>
      <c r="D37" s="8">
        <v>485.11399999999998</v>
      </c>
      <c r="E37" s="39">
        <v>0.10800637696253745</v>
      </c>
      <c r="F37" s="8">
        <v>1651.3019999999999</v>
      </c>
      <c r="G37" s="41">
        <v>-6.5602105077144923E-4</v>
      </c>
    </row>
    <row r="38" spans="1:7" x14ac:dyDescent="0.2">
      <c r="A38" s="32">
        <v>2018</v>
      </c>
      <c r="B38" s="8">
        <v>2200.3220000000001</v>
      </c>
      <c r="C38" s="39">
        <v>2.9912713628806431E-2</v>
      </c>
      <c r="D38" s="8">
        <v>515.62</v>
      </c>
      <c r="E38" s="39">
        <v>6.2884188046521183E-2</v>
      </c>
      <c r="F38" s="8">
        <v>1684.702</v>
      </c>
      <c r="G38" s="41">
        <v>2.0226463723776789E-2</v>
      </c>
    </row>
    <row r="39" spans="1:7" x14ac:dyDescent="0.2">
      <c r="A39" s="32">
        <v>2019</v>
      </c>
      <c r="B39" s="8">
        <v>2075</v>
      </c>
      <c r="C39" s="39">
        <v>-5.6956209136662772E-2</v>
      </c>
      <c r="D39" s="8">
        <v>532</v>
      </c>
      <c r="E39" s="39">
        <v>3.176758077654096E-2</v>
      </c>
      <c r="F39" s="8">
        <v>1544</v>
      </c>
      <c r="G39" s="41">
        <v>-8.3517441066728759E-2</v>
      </c>
    </row>
    <row r="40" spans="1:7" x14ac:dyDescent="0.2">
      <c r="A40" s="32">
        <v>2020</v>
      </c>
      <c r="B40" s="8">
        <v>2010</v>
      </c>
      <c r="C40" s="39">
        <v>-3.1325301204819245E-2</v>
      </c>
      <c r="D40" s="8">
        <v>524</v>
      </c>
      <c r="E40" s="39">
        <v>-1.5037593984962405E-2</v>
      </c>
      <c r="F40" s="8">
        <v>1487</v>
      </c>
      <c r="G40" s="41">
        <v>-3.6917098445595875E-2</v>
      </c>
    </row>
    <row r="41" spans="1:7" x14ac:dyDescent="0.2">
      <c r="A41" s="32">
        <v>2021</v>
      </c>
      <c r="B41" s="8">
        <v>2092</v>
      </c>
      <c r="C41" s="39">
        <v>4.0800000000000003E-2</v>
      </c>
      <c r="D41" s="8">
        <v>498</v>
      </c>
      <c r="E41" s="39">
        <v>-4.9000000000000002E-2</v>
      </c>
      <c r="F41" s="8">
        <v>1595</v>
      </c>
      <c r="G41" s="41">
        <v>7.1999999999999995E-2</v>
      </c>
    </row>
    <row r="42" spans="1:7" x14ac:dyDescent="0.2">
      <c r="A42" s="32">
        <v>2022</v>
      </c>
      <c r="B42" s="8">
        <v>2218.3900000000003</v>
      </c>
      <c r="C42" s="39">
        <v>6.0199999999999997E-2</v>
      </c>
      <c r="D42" s="8">
        <v>484.096</v>
      </c>
      <c r="E42" s="39">
        <v>-2.8000000000000001E-2</v>
      </c>
      <c r="F42" s="8">
        <v>1734.2940000000001</v>
      </c>
      <c r="G42" s="41">
        <v>8.7999999999999995E-2</v>
      </c>
    </row>
    <row r="43" spans="1:7" ht="13.5" thickBot="1" x14ac:dyDescent="0.25">
      <c r="A43" s="33">
        <v>2023</v>
      </c>
      <c r="B43" s="27">
        <v>2282</v>
      </c>
      <c r="C43" s="40">
        <v>2.9000000000000001E-2</v>
      </c>
      <c r="D43" s="27">
        <v>494</v>
      </c>
      <c r="E43" s="40">
        <v>0.02</v>
      </c>
      <c r="F43" s="27">
        <v>1789</v>
      </c>
      <c r="G43" s="42">
        <v>3.1E-2</v>
      </c>
    </row>
    <row r="45" spans="1:7" x14ac:dyDescent="0.2">
      <c r="A45" s="5" t="str">
        <f>VLOOKUP("&lt;Quelle_1&gt;",Uebersetzungen!$B$3:$E$47,Uebersetzungen!$B$2+1,FALSE)</f>
        <v>Quelle: BFS (Bau- und Wohnbaustatistik)</v>
      </c>
    </row>
    <row r="46" spans="1:7" x14ac:dyDescent="0.2">
      <c r="A46" s="5" t="str">
        <f>VLOOKUP("&lt;Aktualisierung&gt;",Uebersetzungen!$B$3:$E$47,Uebersetzungen!$B$2+1,FALSE)</f>
        <v>Letztmals aktualisiert am: 17.07.2025</v>
      </c>
    </row>
  </sheetData>
  <sheetProtection sheet="1" objects="1" scenarios="1"/>
  <mergeCells count="4">
    <mergeCell ref="A7:C7"/>
    <mergeCell ref="B12:C12"/>
    <mergeCell ref="D12:E12"/>
    <mergeCell ref="F12:G12"/>
  </mergeCells>
  <pageMargins left="0.7" right="0.7" top="0.78740157499999996" bottom="0.78740157499999996" header="0.3" footer="0.3"/>
  <pageSetup paperSize="9" scale="6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5</xdr:col>
                    <xdr:colOff>9525</xdr:colOff>
                    <xdr:row>1</xdr:row>
                    <xdr:rowOff>114300</xdr:rowOff>
                  </from>
                  <to>
                    <xdr:col>6</xdr:col>
                    <xdr:colOff>57150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5</xdr:col>
                    <xdr:colOff>9525</xdr:colOff>
                    <xdr:row>2</xdr:row>
                    <xdr:rowOff>104775</xdr:rowOff>
                  </from>
                  <to>
                    <xdr:col>6</xdr:col>
                    <xdr:colOff>476250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66675</xdr:rowOff>
                  </from>
                  <to>
                    <xdr:col>6</xdr:col>
                    <xdr:colOff>57150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5"/>
  <sheetViews>
    <sheetView workbookViewId="0"/>
  </sheetViews>
  <sheetFormatPr baseColWidth="10" defaultRowHeight="12.75" x14ac:dyDescent="0.2"/>
  <cols>
    <col min="1" max="1" width="15.7109375" style="5" customWidth="1"/>
    <col min="2" max="13" width="17.5703125" style="5" customWidth="1"/>
    <col min="14" max="16384" width="11.42578125" style="5"/>
  </cols>
  <sheetData>
    <row r="1" spans="1:13" s="1" customFormat="1" x14ac:dyDescent="0.2"/>
    <row r="2" spans="1:13" s="1" customFormat="1" ht="15.75" x14ac:dyDescent="0.25">
      <c r="A2" s="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3" s="1" customFormat="1" ht="15.75" x14ac:dyDescent="0.25">
      <c r="A3" s="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</row>
    <row r="4" spans="1:13" s="1" customFormat="1" ht="15.75" x14ac:dyDescent="0.25">
      <c r="A4" s="2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</row>
    <row r="5" spans="1:13" s="1" customForma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2" customFormat="1" ht="15.75" customHeight="1" x14ac:dyDescent="0.2">
      <c r="A7" s="45" t="str">
        <f>VLOOKUP("&lt;Fachbereich&gt;",Uebersetzungen!$B$3:$E$32,Uebersetzungen!$B$2+1,FALSE)</f>
        <v>Daten &amp; Statistik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s="2" customFormat="1" ht="12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ht="18" x14ac:dyDescent="0.25">
      <c r="A9" s="6" t="str">
        <f>VLOOKUP("&lt;T4Titel&gt;",Uebersetzungen!$B$3:$E$327,Uebersetzungen!$B$2+1,FALSE)</f>
        <v>Bauinvestitionen nach Kategorie der Bauwerke, Kanton Graubünden</v>
      </c>
    </row>
    <row r="10" spans="1:13" ht="15.75" x14ac:dyDescent="0.25">
      <c r="A10" s="30" t="str">
        <f>VLOOKUP("&lt;T4UTitel&gt;",Uebersetzungen!$B$3:$E$327,Uebersetzungen!$B$2+1,FALSE)</f>
        <v>In Millionen CHF, zu laufenden Preisen</v>
      </c>
    </row>
    <row r="11" spans="1:13" ht="13.5" thickBot="1" x14ac:dyDescent="0.25"/>
    <row r="12" spans="1:13" s="38" customFormat="1" ht="53.25" customHeight="1" thickBot="1" x14ac:dyDescent="0.25">
      <c r="A12" s="34" t="str">
        <f>VLOOKUP("&lt;SpaltenTitel_1&gt;",Uebersetzungen!$B$3:$E$32,Uebersetzungen!$B$2+1,FALSE)</f>
        <v>Jahr</v>
      </c>
      <c r="B12" s="35" t="str">
        <f>VLOOKUP("&lt;T4SpaltenTitel_1&gt;",Uebersetzungen!$B$3:$E$327,Uebersetzungen!$B$2+1,FALSE)</f>
        <v>Total</v>
      </c>
      <c r="C12" s="43" t="str">
        <f>VLOOKUP("&lt;T4SpaltenTitel_2&gt;",Uebersetzungen!$B$3:$E$327,Uebersetzungen!$B$2+1,FALSE)</f>
        <v>Infrastruktur: Versorgung</v>
      </c>
      <c r="D12" s="43" t="str">
        <f>VLOOKUP("&lt;T4SpaltenTitel_3&gt;",Uebersetzungen!$B$3:$E$327,Uebersetzungen!$B$2+1,FALSE)</f>
        <v>Infrastruktur: Entsorgung</v>
      </c>
      <c r="E12" s="43" t="str">
        <f>VLOOKUP("&lt;T4SpaltenTitel_4&gt;",Uebersetzungen!$B$3:$E$327,Uebersetzungen!$B$2+1,FALSE)</f>
        <v>Infrastruktur: Strassenverkehr</v>
      </c>
      <c r="F12" s="43" t="str">
        <f>VLOOKUP("&lt;T4SpaltenTitel_5&gt;",Uebersetzungen!$B$3:$E$327,Uebersetzungen!$B$2+1,FALSE)</f>
        <v>Infrastruktur: Übriger Verkehr und Kommunikation</v>
      </c>
      <c r="G12" s="43" t="str">
        <f>VLOOKUP("&lt;T4SpaltenTitel_6&gt;",Uebersetzungen!$B$3:$E$327,Uebersetzungen!$B$2+1,FALSE)</f>
        <v>Bildung, Forschung</v>
      </c>
      <c r="H12" s="43" t="str">
        <f>VLOOKUP("&lt;T4SpaltenTitel_7&gt;",Uebersetzungen!$B$3:$E$327,Uebersetzungen!$B$2+1,FALSE)</f>
        <v>Gesundheit</v>
      </c>
      <c r="I12" s="43" t="str">
        <f>VLOOKUP("&lt;T4SpaltenTitel_8&gt;",Uebersetzungen!$B$3:$E$327,Uebersetzungen!$B$2+1,FALSE)</f>
        <v>Freizeit, Kultur</v>
      </c>
      <c r="J12" s="43" t="str">
        <f>VLOOKUP("&lt;T4SpaltenTitel_9&gt;",Uebersetzungen!$B$3:$E$327,Uebersetzungen!$B$2+1,FALSE)</f>
        <v>Übrige Infrastruktur</v>
      </c>
      <c r="K12" s="43" t="str">
        <f>VLOOKUP("&lt;T4SpaltenTitel_10&gt;",Uebersetzungen!$B$3:$E$327,Uebersetzungen!$B$2+1,FALSE)</f>
        <v>Wohnen</v>
      </c>
      <c r="L12" s="43" t="str">
        <f>VLOOKUP("&lt;T4SpaltenTitel_11&gt;",Uebersetzungen!$B$3:$E$327,Uebersetzungen!$B$2+1,FALSE)</f>
        <v>Land- und Forstwirtschaft</v>
      </c>
      <c r="M12" s="37" t="str">
        <f>VLOOKUP("&lt;T4SpaltenTitel_12&gt;",Uebersetzungen!$B$3:$E$327,Uebersetzungen!$B$2+1,FALSE)</f>
        <v>Industrie, Gewerbe, 
Dienstleistungen</v>
      </c>
    </row>
    <row r="13" spans="1:13" x14ac:dyDescent="0.2">
      <c r="A13" s="32">
        <v>1994</v>
      </c>
      <c r="B13" s="8">
        <v>2174.902</v>
      </c>
      <c r="C13" s="8">
        <v>174.447</v>
      </c>
      <c r="D13" s="8">
        <v>32.701000000000001</v>
      </c>
      <c r="E13" s="8">
        <v>216.453</v>
      </c>
      <c r="F13" s="8">
        <v>227.01400000000001</v>
      </c>
      <c r="G13" s="8">
        <v>60.267000000000003</v>
      </c>
      <c r="H13" s="8">
        <v>48.051000000000002</v>
      </c>
      <c r="I13" s="8">
        <v>77.632000000000005</v>
      </c>
      <c r="J13" s="8">
        <v>23.837</v>
      </c>
      <c r="K13" s="8">
        <v>908.79899999999998</v>
      </c>
      <c r="L13" s="8">
        <v>98.546999999999997</v>
      </c>
      <c r="M13" s="26">
        <v>307.154</v>
      </c>
    </row>
    <row r="14" spans="1:13" x14ac:dyDescent="0.2">
      <c r="A14" s="32">
        <v>1995</v>
      </c>
      <c r="B14" s="8">
        <v>2219.5439999999999</v>
      </c>
      <c r="C14" s="8">
        <v>134.44</v>
      </c>
      <c r="D14" s="8">
        <v>55.820999999999998</v>
      </c>
      <c r="E14" s="8">
        <v>197.636</v>
      </c>
      <c r="F14" s="8">
        <v>200.90299999999999</v>
      </c>
      <c r="G14" s="8">
        <v>61.594000000000001</v>
      </c>
      <c r="H14" s="8">
        <v>39.234999999999999</v>
      </c>
      <c r="I14" s="8">
        <v>90.234999999999999</v>
      </c>
      <c r="J14" s="8">
        <v>17.574999999999999</v>
      </c>
      <c r="K14" s="8">
        <v>963.11</v>
      </c>
      <c r="L14" s="8">
        <v>110.242</v>
      </c>
      <c r="M14" s="26">
        <v>348.75299999999999</v>
      </c>
    </row>
    <row r="15" spans="1:13" x14ac:dyDescent="0.2">
      <c r="A15" s="32">
        <v>1996</v>
      </c>
      <c r="B15" s="8">
        <v>2022.713</v>
      </c>
      <c r="C15" s="8">
        <v>69.820999999999998</v>
      </c>
      <c r="D15" s="8">
        <v>92.081999999999994</v>
      </c>
      <c r="E15" s="8">
        <v>205.22800000000001</v>
      </c>
      <c r="F15" s="8">
        <v>175.98</v>
      </c>
      <c r="G15" s="8">
        <v>56.03</v>
      </c>
      <c r="H15" s="8">
        <v>43.481999999999999</v>
      </c>
      <c r="I15" s="8">
        <v>118.273</v>
      </c>
      <c r="J15" s="8">
        <v>29.686</v>
      </c>
      <c r="K15" s="8">
        <v>815.58600000000001</v>
      </c>
      <c r="L15" s="8">
        <v>104.607</v>
      </c>
      <c r="M15" s="26">
        <v>311.93799999999999</v>
      </c>
    </row>
    <row r="16" spans="1:13" x14ac:dyDescent="0.2">
      <c r="A16" s="32">
        <v>1997</v>
      </c>
      <c r="B16" s="8">
        <v>1751.4829999999999</v>
      </c>
      <c r="C16" s="8">
        <v>55.625999999999998</v>
      </c>
      <c r="D16" s="8">
        <v>96.805000000000007</v>
      </c>
      <c r="E16" s="8">
        <v>178.642</v>
      </c>
      <c r="F16" s="8">
        <v>142.19200000000001</v>
      </c>
      <c r="G16" s="8">
        <v>49.517000000000003</v>
      </c>
      <c r="H16" s="8">
        <v>23.463999999999999</v>
      </c>
      <c r="I16" s="8">
        <v>75.287000000000006</v>
      </c>
      <c r="J16" s="8">
        <v>24.515999999999998</v>
      </c>
      <c r="K16" s="8">
        <v>728.09100000000001</v>
      </c>
      <c r="L16" s="8">
        <v>122.035</v>
      </c>
      <c r="M16" s="26">
        <v>255.30799999999999</v>
      </c>
    </row>
    <row r="17" spans="1:13" x14ac:dyDescent="0.2">
      <c r="A17" s="32">
        <v>1998</v>
      </c>
      <c r="B17" s="8">
        <v>1795.7650000000001</v>
      </c>
      <c r="C17" s="8">
        <v>59.201000000000001</v>
      </c>
      <c r="D17" s="8">
        <v>61.404000000000003</v>
      </c>
      <c r="E17" s="8">
        <v>177.02099999999999</v>
      </c>
      <c r="F17" s="8">
        <v>141.88999999999999</v>
      </c>
      <c r="G17" s="8">
        <v>62.557000000000002</v>
      </c>
      <c r="H17" s="8">
        <v>62.939</v>
      </c>
      <c r="I17" s="8">
        <v>90.570999999999998</v>
      </c>
      <c r="J17" s="8">
        <v>34.633000000000003</v>
      </c>
      <c r="K17" s="8">
        <v>738.399</v>
      </c>
      <c r="L17" s="8">
        <v>128.14099999999999</v>
      </c>
      <c r="M17" s="26">
        <v>239.00899999999999</v>
      </c>
    </row>
    <row r="18" spans="1:13" x14ac:dyDescent="0.2">
      <c r="A18" s="32">
        <v>1999</v>
      </c>
      <c r="B18" s="8">
        <v>1689.056</v>
      </c>
      <c r="C18" s="8">
        <v>43.991999999999997</v>
      </c>
      <c r="D18" s="8">
        <v>55.017000000000003</v>
      </c>
      <c r="E18" s="8">
        <v>197.69300000000001</v>
      </c>
      <c r="F18" s="8">
        <v>120.566</v>
      </c>
      <c r="G18" s="8">
        <v>66.332999999999998</v>
      </c>
      <c r="H18" s="8">
        <v>58.561</v>
      </c>
      <c r="I18" s="8">
        <v>75.007000000000005</v>
      </c>
      <c r="J18" s="8">
        <v>30.802</v>
      </c>
      <c r="K18" s="8">
        <v>704.33</v>
      </c>
      <c r="L18" s="8">
        <v>96.313999999999993</v>
      </c>
      <c r="M18" s="26">
        <v>240.441</v>
      </c>
    </row>
    <row r="19" spans="1:13" x14ac:dyDescent="0.2">
      <c r="A19" s="32">
        <v>2000</v>
      </c>
      <c r="B19" s="8">
        <v>1610.1590000000001</v>
      </c>
      <c r="C19" s="8">
        <v>49.341999999999999</v>
      </c>
      <c r="D19" s="8">
        <v>48.378</v>
      </c>
      <c r="E19" s="8">
        <v>174.911</v>
      </c>
      <c r="F19" s="8">
        <v>138.61600000000001</v>
      </c>
      <c r="G19" s="8">
        <v>35.264000000000003</v>
      </c>
      <c r="H19" s="8">
        <v>60.607999999999997</v>
      </c>
      <c r="I19" s="8">
        <v>59.832999999999998</v>
      </c>
      <c r="J19" s="8">
        <v>28.713000000000001</v>
      </c>
      <c r="K19" s="8">
        <v>696.82500000000005</v>
      </c>
      <c r="L19" s="8">
        <v>95.558000000000007</v>
      </c>
      <c r="M19" s="26">
        <v>222.11099999999999</v>
      </c>
    </row>
    <row r="20" spans="1:13" x14ac:dyDescent="0.2">
      <c r="A20" s="32">
        <v>2001</v>
      </c>
      <c r="B20" s="8">
        <v>1653.134</v>
      </c>
      <c r="C20" s="8">
        <v>51.238999999999997</v>
      </c>
      <c r="D20" s="8">
        <v>32.807000000000002</v>
      </c>
      <c r="E20" s="8">
        <v>171.69499999999999</v>
      </c>
      <c r="F20" s="8">
        <v>151.91300000000001</v>
      </c>
      <c r="G20" s="8">
        <v>38.771000000000001</v>
      </c>
      <c r="H20" s="8">
        <v>62.716000000000001</v>
      </c>
      <c r="I20" s="8">
        <v>63.173999999999999</v>
      </c>
      <c r="J20" s="8">
        <v>18.204000000000001</v>
      </c>
      <c r="K20" s="8">
        <v>761.49300000000005</v>
      </c>
      <c r="L20" s="8">
        <v>90.180999999999997</v>
      </c>
      <c r="M20" s="26">
        <v>210.941</v>
      </c>
    </row>
    <row r="21" spans="1:13" x14ac:dyDescent="0.2">
      <c r="A21" s="32">
        <v>2002</v>
      </c>
      <c r="B21" s="8">
        <v>1678.682</v>
      </c>
      <c r="C21" s="8">
        <v>52.13</v>
      </c>
      <c r="D21" s="8">
        <v>32.573999999999998</v>
      </c>
      <c r="E21" s="8">
        <v>187.387</v>
      </c>
      <c r="F21" s="8">
        <v>168.75700000000001</v>
      </c>
      <c r="G21" s="8">
        <v>51.947000000000003</v>
      </c>
      <c r="H21" s="8">
        <v>35.006999999999998</v>
      </c>
      <c r="I21" s="8">
        <v>98.248000000000005</v>
      </c>
      <c r="J21" s="8">
        <v>27.670999999999999</v>
      </c>
      <c r="K21" s="8">
        <v>691.24400000000003</v>
      </c>
      <c r="L21" s="8">
        <v>48.398000000000003</v>
      </c>
      <c r="M21" s="26">
        <v>285.31900000000002</v>
      </c>
    </row>
    <row r="22" spans="1:13" x14ac:dyDescent="0.2">
      <c r="A22" s="32">
        <v>2003</v>
      </c>
      <c r="B22" s="8">
        <v>1880.771</v>
      </c>
      <c r="C22" s="8">
        <v>54.811</v>
      </c>
      <c r="D22" s="8">
        <v>41.761000000000003</v>
      </c>
      <c r="E22" s="8">
        <v>189.00299999999999</v>
      </c>
      <c r="F22" s="8">
        <v>299.12</v>
      </c>
      <c r="G22" s="8">
        <v>30.789000000000001</v>
      </c>
      <c r="H22" s="8">
        <v>38.139000000000003</v>
      </c>
      <c r="I22" s="8">
        <v>42.948999999999998</v>
      </c>
      <c r="J22" s="8">
        <v>20.652999999999999</v>
      </c>
      <c r="K22" s="8">
        <v>861.91099999999994</v>
      </c>
      <c r="L22" s="8">
        <v>35.651000000000003</v>
      </c>
      <c r="M22" s="26">
        <v>265.98399999999998</v>
      </c>
    </row>
    <row r="23" spans="1:13" x14ac:dyDescent="0.2">
      <c r="A23" s="32">
        <v>2004</v>
      </c>
      <c r="B23" s="8">
        <v>1883.817</v>
      </c>
      <c r="C23" s="8">
        <v>83.519000000000005</v>
      </c>
      <c r="D23" s="8">
        <v>30.91</v>
      </c>
      <c r="E23" s="8">
        <v>194.93299999999999</v>
      </c>
      <c r="F23" s="8">
        <v>341.41199999999998</v>
      </c>
      <c r="G23" s="8">
        <v>49.981000000000002</v>
      </c>
      <c r="H23" s="8">
        <v>22.523</v>
      </c>
      <c r="I23" s="8">
        <v>63.52</v>
      </c>
      <c r="J23" s="8">
        <v>27.422999999999998</v>
      </c>
      <c r="K23" s="8">
        <v>874.62300000000005</v>
      </c>
      <c r="L23" s="8">
        <v>41.524000000000001</v>
      </c>
      <c r="M23" s="26">
        <v>153.44900000000001</v>
      </c>
    </row>
    <row r="24" spans="1:13" x14ac:dyDescent="0.2">
      <c r="A24" s="32">
        <v>2005</v>
      </c>
      <c r="B24" s="8">
        <v>1720.1569999999999</v>
      </c>
      <c r="C24" s="8">
        <v>123.70099999999999</v>
      </c>
      <c r="D24" s="8">
        <v>20.526</v>
      </c>
      <c r="E24" s="8">
        <v>140.78899999999999</v>
      </c>
      <c r="F24" s="8">
        <v>258.59699999999998</v>
      </c>
      <c r="G24" s="8">
        <v>24.079000000000001</v>
      </c>
      <c r="H24" s="8">
        <v>31.338000000000001</v>
      </c>
      <c r="I24" s="8">
        <v>52.98</v>
      </c>
      <c r="J24" s="8">
        <v>21.052</v>
      </c>
      <c r="K24" s="8">
        <v>820.82100000000003</v>
      </c>
      <c r="L24" s="8">
        <v>31.103999999999999</v>
      </c>
      <c r="M24" s="26">
        <v>195.17</v>
      </c>
    </row>
    <row r="25" spans="1:13" x14ac:dyDescent="0.2">
      <c r="A25" s="32">
        <v>2006</v>
      </c>
      <c r="B25" s="8">
        <v>1915.99</v>
      </c>
      <c r="C25" s="8">
        <v>80.281000000000006</v>
      </c>
      <c r="D25" s="8">
        <v>32.139000000000003</v>
      </c>
      <c r="E25" s="8">
        <v>121.387</v>
      </c>
      <c r="F25" s="8">
        <v>321.03300000000002</v>
      </c>
      <c r="G25" s="8">
        <v>36.720999999999997</v>
      </c>
      <c r="H25" s="8">
        <v>16.559999999999999</v>
      </c>
      <c r="I25" s="8">
        <v>78.769000000000005</v>
      </c>
      <c r="J25" s="8">
        <v>20.501000000000001</v>
      </c>
      <c r="K25" s="8">
        <v>970.48</v>
      </c>
      <c r="L25" s="8">
        <v>32.610999999999997</v>
      </c>
      <c r="M25" s="26">
        <v>205.50800000000001</v>
      </c>
    </row>
    <row r="26" spans="1:13" x14ac:dyDescent="0.2">
      <c r="A26" s="32">
        <v>2007</v>
      </c>
      <c r="B26" s="8">
        <v>2097.377</v>
      </c>
      <c r="C26" s="8">
        <v>49.244999999999997</v>
      </c>
      <c r="D26" s="8">
        <v>36.201000000000001</v>
      </c>
      <c r="E26" s="8">
        <v>181.816</v>
      </c>
      <c r="F26" s="8">
        <v>368.20699999999999</v>
      </c>
      <c r="G26" s="8">
        <v>28.803000000000001</v>
      </c>
      <c r="H26" s="8">
        <v>40.073999999999998</v>
      </c>
      <c r="I26" s="8">
        <v>68.498999999999995</v>
      </c>
      <c r="J26" s="8">
        <v>22.614000000000001</v>
      </c>
      <c r="K26" s="8">
        <v>1029.6610000000001</v>
      </c>
      <c r="L26" s="8">
        <v>27.774999999999999</v>
      </c>
      <c r="M26" s="26">
        <v>244.482</v>
      </c>
    </row>
    <row r="27" spans="1:13" x14ac:dyDescent="0.2">
      <c r="A27" s="32">
        <v>2008</v>
      </c>
      <c r="B27" s="8">
        <v>2075.038</v>
      </c>
      <c r="C27" s="8">
        <v>113.541</v>
      </c>
      <c r="D27" s="8">
        <v>4.1440000000000001</v>
      </c>
      <c r="E27" s="8">
        <v>171.822</v>
      </c>
      <c r="F27" s="8">
        <v>407.67</v>
      </c>
      <c r="G27" s="8">
        <v>32.043999999999997</v>
      </c>
      <c r="H27" s="8">
        <v>27.823</v>
      </c>
      <c r="I27" s="8">
        <v>56.302999999999997</v>
      </c>
      <c r="J27" s="8">
        <v>28.766999999999999</v>
      </c>
      <c r="K27" s="8">
        <v>940.976</v>
      </c>
      <c r="L27" s="8">
        <v>26.03</v>
      </c>
      <c r="M27" s="26">
        <v>265.91800000000001</v>
      </c>
    </row>
    <row r="28" spans="1:13" x14ac:dyDescent="0.2">
      <c r="A28" s="32">
        <v>2009</v>
      </c>
      <c r="B28" s="8">
        <v>2313.1060000000002</v>
      </c>
      <c r="C28" s="8">
        <v>54.485999999999997</v>
      </c>
      <c r="D28" s="8">
        <v>10.62</v>
      </c>
      <c r="E28" s="8">
        <v>227.14400000000001</v>
      </c>
      <c r="F28" s="8">
        <v>416.62799999999999</v>
      </c>
      <c r="G28" s="8">
        <v>45.548000000000002</v>
      </c>
      <c r="H28" s="8">
        <v>37.134</v>
      </c>
      <c r="I28" s="8">
        <v>42.183999999999997</v>
      </c>
      <c r="J28" s="8">
        <v>29.477</v>
      </c>
      <c r="K28" s="8">
        <v>1057.3720000000001</v>
      </c>
      <c r="L28" s="8">
        <v>41.499000000000002</v>
      </c>
      <c r="M28" s="26">
        <v>351.01400000000001</v>
      </c>
    </row>
    <row r="29" spans="1:13" x14ac:dyDescent="0.2">
      <c r="A29" s="32">
        <v>2010</v>
      </c>
      <c r="B29" s="8">
        <v>2256.982</v>
      </c>
      <c r="C29" s="8">
        <v>69.344999999999999</v>
      </c>
      <c r="D29" s="8">
        <v>10.333</v>
      </c>
      <c r="E29" s="8">
        <v>289.03500000000003</v>
      </c>
      <c r="F29" s="8">
        <v>280.96499999999997</v>
      </c>
      <c r="G29" s="8">
        <v>45.384999999999998</v>
      </c>
      <c r="H29" s="8">
        <v>23.466999999999999</v>
      </c>
      <c r="I29" s="8">
        <v>39.692</v>
      </c>
      <c r="J29" s="8">
        <v>16.09</v>
      </c>
      <c r="K29" s="8">
        <v>1117.425</v>
      </c>
      <c r="L29" s="8">
        <v>33.506999999999998</v>
      </c>
      <c r="M29" s="26">
        <v>331.738</v>
      </c>
    </row>
    <row r="30" spans="1:13" x14ac:dyDescent="0.2">
      <c r="A30" s="32">
        <v>2011</v>
      </c>
      <c r="B30" s="8">
        <v>2396.0390000000002</v>
      </c>
      <c r="C30" s="8">
        <v>77.215000000000003</v>
      </c>
      <c r="D30" s="8">
        <v>4.5549999999999997</v>
      </c>
      <c r="E30" s="8">
        <v>229.24199999999999</v>
      </c>
      <c r="F30" s="8">
        <v>305.91699999999997</v>
      </c>
      <c r="G30" s="8">
        <v>43.825000000000003</v>
      </c>
      <c r="H30" s="8">
        <v>54.975999999999999</v>
      </c>
      <c r="I30" s="8">
        <v>64.897000000000006</v>
      </c>
      <c r="J30" s="8">
        <v>16.216999999999999</v>
      </c>
      <c r="K30" s="8">
        <v>1211.3900000000001</v>
      </c>
      <c r="L30" s="8">
        <v>44.819000000000003</v>
      </c>
      <c r="M30" s="26">
        <v>342.98599999999999</v>
      </c>
    </row>
    <row r="31" spans="1:13" x14ac:dyDescent="0.2">
      <c r="A31" s="32">
        <v>2012</v>
      </c>
      <c r="B31" s="8">
        <v>2463.5659999999998</v>
      </c>
      <c r="C31" s="8">
        <v>50.116</v>
      </c>
      <c r="D31" s="8">
        <v>3.1269999999999998</v>
      </c>
      <c r="E31" s="8">
        <v>246.25800000000001</v>
      </c>
      <c r="F31" s="8">
        <v>279.52499999999998</v>
      </c>
      <c r="G31" s="8">
        <v>39.378999999999998</v>
      </c>
      <c r="H31" s="8">
        <v>79.245000000000005</v>
      </c>
      <c r="I31" s="8">
        <v>51.881</v>
      </c>
      <c r="J31" s="8">
        <v>8.2210000000000001</v>
      </c>
      <c r="K31" s="8">
        <v>1266.904</v>
      </c>
      <c r="L31" s="8">
        <v>39.274999999999999</v>
      </c>
      <c r="M31" s="26">
        <v>399.63499999999999</v>
      </c>
    </row>
    <row r="32" spans="1:13" x14ac:dyDescent="0.2">
      <c r="A32" s="32">
        <v>2013</v>
      </c>
      <c r="B32" s="8">
        <v>2472.5070000000001</v>
      </c>
      <c r="C32" s="8">
        <v>128.51300000000001</v>
      </c>
      <c r="D32" s="8">
        <v>6.0839999999999996</v>
      </c>
      <c r="E32" s="8">
        <v>240.999</v>
      </c>
      <c r="F32" s="8">
        <v>197.435</v>
      </c>
      <c r="G32" s="8">
        <v>22.523</v>
      </c>
      <c r="H32" s="8">
        <v>85.614999999999995</v>
      </c>
      <c r="I32" s="8">
        <v>48.433999999999997</v>
      </c>
      <c r="J32" s="8">
        <v>16.170999999999999</v>
      </c>
      <c r="K32" s="8">
        <v>1365.9860000000001</v>
      </c>
      <c r="L32" s="8">
        <v>45.521000000000001</v>
      </c>
      <c r="M32" s="26">
        <v>315.226</v>
      </c>
    </row>
    <row r="33" spans="1:13" x14ac:dyDescent="0.2">
      <c r="A33" s="32">
        <v>2014</v>
      </c>
      <c r="B33" s="8">
        <v>2454.3670000000002</v>
      </c>
      <c r="C33" s="8">
        <v>186.67500000000001</v>
      </c>
      <c r="D33" s="8">
        <v>14.025</v>
      </c>
      <c r="E33" s="8">
        <v>313.10300000000001</v>
      </c>
      <c r="F33" s="8">
        <v>227.05</v>
      </c>
      <c r="G33" s="8">
        <v>26.483000000000001</v>
      </c>
      <c r="H33" s="8">
        <v>62.167999999999999</v>
      </c>
      <c r="I33" s="8">
        <v>46.606999999999999</v>
      </c>
      <c r="J33" s="8">
        <v>14.603999999999999</v>
      </c>
      <c r="K33" s="8">
        <v>1229.174</v>
      </c>
      <c r="L33" s="8">
        <v>39.198999999999998</v>
      </c>
      <c r="M33" s="26">
        <v>295.279</v>
      </c>
    </row>
    <row r="34" spans="1:13" x14ac:dyDescent="0.2">
      <c r="A34" s="32">
        <v>2015</v>
      </c>
      <c r="B34" s="8">
        <v>2322.4870000000001</v>
      </c>
      <c r="C34" s="8">
        <v>145.06299999999999</v>
      </c>
      <c r="D34" s="8">
        <v>10.074999999999999</v>
      </c>
      <c r="E34" s="8">
        <v>304.04700000000003</v>
      </c>
      <c r="F34" s="8">
        <v>220.822</v>
      </c>
      <c r="G34" s="8">
        <v>23.681999999999999</v>
      </c>
      <c r="H34" s="8">
        <v>101.59399999999999</v>
      </c>
      <c r="I34" s="8">
        <v>59.460999999999999</v>
      </c>
      <c r="J34" s="8">
        <v>23.576000000000001</v>
      </c>
      <c r="K34" s="8">
        <v>1117.7919999999999</v>
      </c>
      <c r="L34" s="8">
        <v>38.654000000000003</v>
      </c>
      <c r="M34" s="26">
        <v>277.721</v>
      </c>
    </row>
    <row r="35" spans="1:13" x14ac:dyDescent="0.2">
      <c r="A35" s="32">
        <v>2016</v>
      </c>
      <c r="B35" s="8">
        <v>2090.212</v>
      </c>
      <c r="C35" s="8">
        <v>137.989</v>
      </c>
      <c r="D35" s="8">
        <v>11.173999999999999</v>
      </c>
      <c r="E35" s="8">
        <v>253.19300000000001</v>
      </c>
      <c r="F35" s="8">
        <v>230.227</v>
      </c>
      <c r="G35" s="8">
        <v>35.444000000000003</v>
      </c>
      <c r="H35" s="8">
        <v>80.090999999999994</v>
      </c>
      <c r="I35" s="8">
        <v>56.523000000000003</v>
      </c>
      <c r="J35" s="8">
        <v>24.856999999999999</v>
      </c>
      <c r="K35" s="8">
        <v>993.14200000000005</v>
      </c>
      <c r="L35" s="8">
        <v>35.902000000000001</v>
      </c>
      <c r="M35" s="26">
        <v>231.67</v>
      </c>
    </row>
    <row r="36" spans="1:13" x14ac:dyDescent="0.2">
      <c r="A36" s="32">
        <v>2017</v>
      </c>
      <c r="B36" s="8">
        <v>2136.4160000000002</v>
      </c>
      <c r="C36" s="8">
        <v>93.858000000000004</v>
      </c>
      <c r="D36" s="8">
        <v>54.652000000000001</v>
      </c>
      <c r="E36" s="8">
        <v>236.63</v>
      </c>
      <c r="F36" s="8">
        <v>227.91399999999999</v>
      </c>
      <c r="G36" s="8">
        <v>44.851999999999997</v>
      </c>
      <c r="H36" s="8">
        <v>92.384</v>
      </c>
      <c r="I36" s="8">
        <v>34.348999999999997</v>
      </c>
      <c r="J36" s="8">
        <v>42.591000000000001</v>
      </c>
      <c r="K36" s="8">
        <v>1033.884</v>
      </c>
      <c r="L36" s="8">
        <v>29.262</v>
      </c>
      <c r="M36" s="26">
        <v>246.04</v>
      </c>
    </row>
    <row r="37" spans="1:13" x14ac:dyDescent="0.2">
      <c r="A37" s="32">
        <v>2018</v>
      </c>
      <c r="B37" s="8">
        <v>2200.3220000000001</v>
      </c>
      <c r="C37" s="8">
        <v>102.36799999999999</v>
      </c>
      <c r="D37" s="8">
        <v>32.671999999999997</v>
      </c>
      <c r="E37" s="8">
        <v>219.49600000000001</v>
      </c>
      <c r="F37" s="8">
        <v>302.20699999999999</v>
      </c>
      <c r="G37" s="8">
        <v>53.249000000000002</v>
      </c>
      <c r="H37" s="8">
        <v>110.59399999999999</v>
      </c>
      <c r="I37" s="8">
        <v>41.07</v>
      </c>
      <c r="J37" s="8">
        <v>51.07</v>
      </c>
      <c r="K37" s="8">
        <v>978.149</v>
      </c>
      <c r="L37" s="8">
        <v>26.870999999999999</v>
      </c>
      <c r="M37" s="26">
        <v>282.57600000000002</v>
      </c>
    </row>
    <row r="38" spans="1:13" x14ac:dyDescent="0.2">
      <c r="A38" s="32">
        <v>2019</v>
      </c>
      <c r="B38" s="8">
        <v>2075.3879999999999</v>
      </c>
      <c r="C38" s="8">
        <v>63</v>
      </c>
      <c r="D38" s="8">
        <v>26.47</v>
      </c>
      <c r="E38" s="8">
        <v>226.83799999999999</v>
      </c>
      <c r="F38" s="8">
        <v>305.68299999999999</v>
      </c>
      <c r="G38" s="8">
        <v>45.223999999999997</v>
      </c>
      <c r="H38" s="8">
        <v>111.506</v>
      </c>
      <c r="I38" s="8">
        <v>80.293999999999997</v>
      </c>
      <c r="J38" s="8">
        <v>47.95</v>
      </c>
      <c r="K38" s="8">
        <v>839.16800000000001</v>
      </c>
      <c r="L38" s="8">
        <v>27.555</v>
      </c>
      <c r="M38" s="26">
        <v>301.7</v>
      </c>
    </row>
    <row r="39" spans="1:13" x14ac:dyDescent="0.2">
      <c r="A39" s="32">
        <v>2020</v>
      </c>
      <c r="B39" s="8">
        <v>2010.377</v>
      </c>
      <c r="C39" s="8">
        <v>99.531999999999996</v>
      </c>
      <c r="D39" s="8">
        <v>22.675999999999998</v>
      </c>
      <c r="E39" s="8">
        <v>235.036</v>
      </c>
      <c r="F39" s="8">
        <v>256.73</v>
      </c>
      <c r="G39" s="8">
        <v>40.07</v>
      </c>
      <c r="H39" s="8">
        <v>76.876000000000005</v>
      </c>
      <c r="I39" s="8">
        <v>78.736000000000004</v>
      </c>
      <c r="J39" s="8">
        <v>25.831</v>
      </c>
      <c r="K39" s="8">
        <v>836.94600000000003</v>
      </c>
      <c r="L39" s="8">
        <v>29.292000000000002</v>
      </c>
      <c r="M39" s="26">
        <v>308.65199999999999</v>
      </c>
    </row>
    <row r="40" spans="1:13" x14ac:dyDescent="0.2">
      <c r="A40" s="32">
        <v>2021</v>
      </c>
      <c r="B40" s="8">
        <v>2092.4899999999998</v>
      </c>
      <c r="C40" s="8">
        <v>123.492</v>
      </c>
      <c r="D40" s="8">
        <v>24.966999999999999</v>
      </c>
      <c r="E40" s="8">
        <v>195.12299999999999</v>
      </c>
      <c r="F40" s="8">
        <v>281.995</v>
      </c>
      <c r="G40" s="8">
        <v>55.896000000000001</v>
      </c>
      <c r="H40" s="8">
        <v>106.709</v>
      </c>
      <c r="I40" s="8">
        <v>48.098999999999997</v>
      </c>
      <c r="J40" s="8">
        <v>9.1869999999999994</v>
      </c>
      <c r="K40" s="8">
        <v>931.49199999999996</v>
      </c>
      <c r="L40" s="8">
        <v>28.574000000000002</v>
      </c>
      <c r="M40" s="26">
        <v>286.95600000000002</v>
      </c>
    </row>
    <row r="41" spans="1:13" x14ac:dyDescent="0.2">
      <c r="A41" s="32">
        <v>2022</v>
      </c>
      <c r="B41" s="8">
        <v>2218.39</v>
      </c>
      <c r="C41" s="8">
        <v>165.857</v>
      </c>
      <c r="D41" s="8">
        <v>15.782</v>
      </c>
      <c r="E41" s="8">
        <v>225.589</v>
      </c>
      <c r="F41" s="8">
        <v>247.05199999999999</v>
      </c>
      <c r="G41" s="8">
        <v>59.125999999999998</v>
      </c>
      <c r="H41" s="8">
        <v>121.08199999999999</v>
      </c>
      <c r="I41" s="8">
        <v>45.423000000000002</v>
      </c>
      <c r="J41" s="8">
        <v>12.032999999999999</v>
      </c>
      <c r="K41" s="8">
        <v>996.74599999999998</v>
      </c>
      <c r="L41" s="8">
        <v>44.515000000000001</v>
      </c>
      <c r="M41" s="26">
        <v>285.185</v>
      </c>
    </row>
    <row r="42" spans="1:13" ht="13.5" thickBot="1" x14ac:dyDescent="0.25">
      <c r="A42" s="33">
        <v>2023</v>
      </c>
      <c r="B42" s="27">
        <v>2282.1460000000002</v>
      </c>
      <c r="C42" s="27">
        <v>142.59200000000001</v>
      </c>
      <c r="D42" s="27">
        <v>8.25</v>
      </c>
      <c r="E42" s="27">
        <v>244.88</v>
      </c>
      <c r="F42" s="27">
        <v>289.60399999999998</v>
      </c>
      <c r="G42" s="27">
        <v>75.114999999999995</v>
      </c>
      <c r="H42" s="27">
        <v>113.35899999999999</v>
      </c>
      <c r="I42" s="27">
        <v>40.765000000000001</v>
      </c>
      <c r="J42" s="27">
        <v>18.61</v>
      </c>
      <c r="K42" s="27">
        <v>996.20399999999995</v>
      </c>
      <c r="L42" s="27">
        <v>28.228999999999999</v>
      </c>
      <c r="M42" s="28">
        <v>324.53800000000001</v>
      </c>
    </row>
    <row r="44" spans="1:13" x14ac:dyDescent="0.2">
      <c r="A44" s="5" t="str">
        <f>VLOOKUP("&lt;Quelle_1&gt;",Uebersetzungen!$B$3:$E$47,Uebersetzungen!$B$2+1,FALSE)</f>
        <v>Quelle: BFS (Bau- und Wohnbaustatistik)</v>
      </c>
    </row>
    <row r="45" spans="1:13" x14ac:dyDescent="0.2">
      <c r="A45" s="5" t="str">
        <f>VLOOKUP("&lt;Aktualisierung&gt;",Uebersetzungen!$B$3:$E$47,Uebersetzungen!$B$2+1,FALSE)</f>
        <v>Letztmals aktualisiert am: 17.07.2025</v>
      </c>
    </row>
  </sheetData>
  <sheetProtection sheet="1" objects="1" scenarios="1"/>
  <mergeCells count="1">
    <mergeCell ref="A7:M7"/>
  </mergeCells>
  <pageMargins left="0.7" right="0.7" top="0.78740157499999996" bottom="0.78740157499999996" header="0.3" footer="0.3"/>
  <pageSetup paperSize="9" scale="6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5</xdr:col>
                    <xdr:colOff>9525</xdr:colOff>
                    <xdr:row>1</xdr:row>
                    <xdr:rowOff>114300</xdr:rowOff>
                  </from>
                  <to>
                    <xdr:col>6</xdr:col>
                    <xdr:colOff>57150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5</xdr:col>
                    <xdr:colOff>9525</xdr:colOff>
                    <xdr:row>2</xdr:row>
                    <xdr:rowOff>104775</xdr:rowOff>
                  </from>
                  <to>
                    <xdr:col>6</xdr:col>
                    <xdr:colOff>476250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Option Button 3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66675</xdr:rowOff>
                  </from>
                  <to>
                    <xdr:col>6</xdr:col>
                    <xdr:colOff>57150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5"/>
  <sheetViews>
    <sheetView workbookViewId="0"/>
  </sheetViews>
  <sheetFormatPr baseColWidth="10" defaultRowHeight="12.75" x14ac:dyDescent="0.2"/>
  <cols>
    <col min="1" max="1" width="15.7109375" style="5" customWidth="1"/>
    <col min="2" max="10" width="17.5703125" style="5" customWidth="1"/>
    <col min="11" max="16384" width="11.42578125" style="5"/>
  </cols>
  <sheetData>
    <row r="1" spans="1:10" s="1" customFormat="1" x14ac:dyDescent="0.2"/>
    <row r="2" spans="1:10" s="1" customFormat="1" ht="15.75" x14ac:dyDescent="0.25">
      <c r="A2" s="2"/>
      <c r="B2" s="9"/>
      <c r="C2" s="9"/>
      <c r="D2" s="9"/>
      <c r="E2" s="9"/>
      <c r="F2" s="9"/>
      <c r="G2" s="9"/>
      <c r="H2" s="9"/>
      <c r="I2" s="9"/>
      <c r="J2" s="10"/>
    </row>
    <row r="3" spans="1:10" s="1" customFormat="1" ht="15.75" x14ac:dyDescent="0.25">
      <c r="A3" s="2"/>
      <c r="B3" s="9"/>
      <c r="C3" s="9"/>
      <c r="D3" s="9"/>
      <c r="E3" s="9"/>
      <c r="F3" s="9"/>
      <c r="G3" s="9"/>
      <c r="H3" s="9"/>
      <c r="I3" s="9"/>
      <c r="J3" s="10"/>
    </row>
    <row r="4" spans="1:10" s="1" customFormat="1" ht="15.75" x14ac:dyDescent="0.25">
      <c r="A4" s="2"/>
      <c r="B4" s="9"/>
      <c r="C4" s="9"/>
      <c r="D4" s="9"/>
      <c r="E4" s="9"/>
      <c r="F4" s="9"/>
      <c r="G4" s="9"/>
      <c r="H4" s="9"/>
      <c r="I4" s="9"/>
      <c r="J4" s="10"/>
    </row>
    <row r="5" spans="1:10" s="1" customFormat="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s="2" customFormat="1" ht="15.75" customHeight="1" x14ac:dyDescent="0.2">
      <c r="A7" s="45" t="str">
        <f>VLOOKUP("&lt;Fachbereich&gt;",Uebersetzungen!$B$3:$E$32,Uebersetzungen!$B$2+1,FALSE)</f>
        <v>Daten &amp; Statistik</v>
      </c>
      <c r="B7" s="45"/>
      <c r="C7" s="45"/>
      <c r="D7" s="45"/>
      <c r="E7" s="45"/>
      <c r="F7" s="45"/>
      <c r="G7" s="45"/>
      <c r="H7" s="45"/>
      <c r="I7" s="45"/>
      <c r="J7" s="45"/>
    </row>
    <row r="8" spans="1:10" s="2" customFormat="1" ht="12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 ht="18" x14ac:dyDescent="0.25">
      <c r="A9" s="6" t="str">
        <f>VLOOKUP("&lt;T5Titel&gt;",Uebersetzungen!$B$3:$E$327,Uebersetzungen!$B$2+1,FALSE)</f>
        <v>Bauinvestitionen nach Kategorie der Auftraggeber, Kanton Graubünden</v>
      </c>
    </row>
    <row r="10" spans="1:10" ht="15.75" x14ac:dyDescent="0.25">
      <c r="A10" s="30" t="str">
        <f>VLOOKUP("&lt;T5UTitel&gt;",Uebersetzungen!$B$3:$E$327,Uebersetzungen!$B$2+1,FALSE)</f>
        <v>In Millionen CHF, zu laufenden Preisen</v>
      </c>
    </row>
    <row r="11" spans="1:10" ht="13.5" thickBot="1" x14ac:dyDescent="0.25"/>
    <row r="12" spans="1:10" s="38" customFormat="1" ht="53.25" customHeight="1" thickBot="1" x14ac:dyDescent="0.25">
      <c r="A12" s="34" t="str">
        <f>VLOOKUP("&lt;SpaltenTitel_1&gt;",Uebersetzungen!$B$3:$E$32,Uebersetzungen!$B$2+1,FALSE)</f>
        <v>Jahr</v>
      </c>
      <c r="B12" s="35" t="str">
        <f>VLOOKUP("&lt;T5SpaltenTitel_1&gt;",Uebersetzungen!$B$3:$E$327,Uebersetzungen!$B$2+1,FALSE)</f>
        <v>Total</v>
      </c>
      <c r="C12" s="43" t="str">
        <f>VLOOKUP("&lt;T5SpaltenTitel_2&gt;",Uebersetzungen!$B$3:$E$327,Uebersetzungen!$B$2+1,FALSE)</f>
        <v>Bund</v>
      </c>
      <c r="D12" s="43" t="str">
        <f>VLOOKUP("&lt;T5SpaltenTitel_3&gt;",Uebersetzungen!$B$3:$E$327,Uebersetzungen!$B$2+1,FALSE)</f>
        <v>Kantone</v>
      </c>
      <c r="E12" s="43" t="str">
        <f>VLOOKUP("&lt;T5SpaltenTitel_4&gt;",Uebersetzungen!$B$3:$E$327,Uebersetzungen!$B$2+1,FALSE)</f>
        <v>Gemeinden</v>
      </c>
      <c r="F12" s="43" t="str">
        <f>VLOOKUP("&lt;T5SpaltenTitel_5&gt;",Uebersetzungen!$B$3:$E$327,Uebersetzungen!$B$2+1,FALSE)</f>
        <v>Institutionelle Anleger</v>
      </c>
      <c r="G12" s="43" t="str">
        <f>VLOOKUP("&lt;T5SpaltenTitel_6&gt;",Uebersetzungen!$B$3:$E$327,Uebersetzungen!$B$2+1,FALSE)</f>
        <v>Private Gas-und Elektrizitätswerke, Bahnen</v>
      </c>
      <c r="H12" s="43" t="str">
        <f>VLOOKUP("&lt;T5SpaltenTitel_7&gt;",Uebersetzungen!$B$3:$E$327,Uebersetzungen!$B$2+1,FALSE)</f>
        <v>Bau- und Immobiliengesellschaften</v>
      </c>
      <c r="I12" s="43" t="str">
        <f>VLOOKUP("&lt;T5SpaltenTitel_8&gt;",Uebersetzungen!$B$3:$E$327,Uebersetzungen!$B$2+1,FALSE)</f>
        <v>Privatpersonen</v>
      </c>
      <c r="J12" s="37" t="str">
        <f>VLOOKUP("&lt;T5SpaltenTitel_9&gt;",Uebersetzungen!$B$3:$E$327,Uebersetzungen!$B$2+1,FALSE)</f>
        <v>Übrige Anleger</v>
      </c>
    </row>
    <row r="13" spans="1:10" x14ac:dyDescent="0.2">
      <c r="A13" s="32">
        <v>1994</v>
      </c>
      <c r="B13" s="8">
        <v>2174.902</v>
      </c>
      <c r="C13" s="8">
        <v>70.064999999999998</v>
      </c>
      <c r="D13" s="8">
        <v>179.00299999999999</v>
      </c>
      <c r="E13" s="8">
        <v>341.72899999999998</v>
      </c>
      <c r="F13" s="8">
        <v>54.44</v>
      </c>
      <c r="G13" s="8">
        <v>317.209</v>
      </c>
      <c r="H13" s="8">
        <v>345.88499999999999</v>
      </c>
      <c r="I13" s="8">
        <v>515.44000000000005</v>
      </c>
      <c r="J13" s="26">
        <v>351.13099999999997</v>
      </c>
    </row>
    <row r="14" spans="1:10" x14ac:dyDescent="0.2">
      <c r="A14" s="32">
        <v>1995</v>
      </c>
      <c r="B14" s="8">
        <v>2219.5439999999999</v>
      </c>
      <c r="C14" s="8">
        <v>69.581999999999994</v>
      </c>
      <c r="D14" s="8">
        <v>190.78800000000001</v>
      </c>
      <c r="E14" s="8">
        <v>313.55599999999998</v>
      </c>
      <c r="F14" s="8">
        <v>60.817</v>
      </c>
      <c r="G14" s="8">
        <v>274.34899999999999</v>
      </c>
      <c r="H14" s="8">
        <v>381.15800000000002</v>
      </c>
      <c r="I14" s="8">
        <v>568.03399999999999</v>
      </c>
      <c r="J14" s="26">
        <v>361.26</v>
      </c>
    </row>
    <row r="15" spans="1:10" x14ac:dyDescent="0.2">
      <c r="A15" s="32">
        <v>1996</v>
      </c>
      <c r="B15" s="8">
        <v>2022.713</v>
      </c>
      <c r="C15" s="8">
        <v>80.247</v>
      </c>
      <c r="D15" s="8">
        <v>204.74700000000001</v>
      </c>
      <c r="E15" s="8">
        <v>357.81</v>
      </c>
      <c r="F15" s="8">
        <v>29.457000000000001</v>
      </c>
      <c r="G15" s="8">
        <v>217.613</v>
      </c>
      <c r="H15" s="8">
        <v>314.988</v>
      </c>
      <c r="I15" s="8">
        <v>501.94400000000002</v>
      </c>
      <c r="J15" s="26">
        <v>315.90699999999998</v>
      </c>
    </row>
    <row r="16" spans="1:10" x14ac:dyDescent="0.2">
      <c r="A16" s="32">
        <v>1997</v>
      </c>
      <c r="B16" s="8">
        <v>1751.4829999999999</v>
      </c>
      <c r="C16" s="8">
        <v>37.448</v>
      </c>
      <c r="D16" s="8">
        <v>204.19</v>
      </c>
      <c r="E16" s="8">
        <v>332.26299999999998</v>
      </c>
      <c r="F16" s="8">
        <v>45.298000000000002</v>
      </c>
      <c r="G16" s="8">
        <v>153.721</v>
      </c>
      <c r="H16" s="8">
        <v>201.14099999999999</v>
      </c>
      <c r="I16" s="8">
        <v>486.36700000000002</v>
      </c>
      <c r="J16" s="26">
        <v>291.05500000000001</v>
      </c>
    </row>
    <row r="17" spans="1:10" x14ac:dyDescent="0.2">
      <c r="A17" s="32">
        <v>1998</v>
      </c>
      <c r="B17" s="8">
        <v>1795.7650000000001</v>
      </c>
      <c r="C17" s="8">
        <v>74.819999999999993</v>
      </c>
      <c r="D17" s="8">
        <v>213.636</v>
      </c>
      <c r="E17" s="8">
        <v>319.34199999999998</v>
      </c>
      <c r="F17" s="8">
        <v>67.847999999999999</v>
      </c>
      <c r="G17" s="8">
        <v>172.98099999999999</v>
      </c>
      <c r="H17" s="8">
        <v>201.53399999999999</v>
      </c>
      <c r="I17" s="8">
        <v>468.423</v>
      </c>
      <c r="J17" s="26">
        <v>277.18099999999998</v>
      </c>
    </row>
    <row r="18" spans="1:10" x14ac:dyDescent="0.2">
      <c r="A18" s="32">
        <v>1999</v>
      </c>
      <c r="B18" s="8">
        <v>1689.056</v>
      </c>
      <c r="C18" s="8">
        <v>68.037000000000006</v>
      </c>
      <c r="D18" s="8">
        <v>221.821</v>
      </c>
      <c r="E18" s="8">
        <v>280.28399999999999</v>
      </c>
      <c r="F18" s="8">
        <v>42.234000000000002</v>
      </c>
      <c r="G18" s="8">
        <v>105.654</v>
      </c>
      <c r="H18" s="8">
        <v>205.96799999999999</v>
      </c>
      <c r="I18" s="8">
        <v>502.59500000000003</v>
      </c>
      <c r="J18" s="26">
        <v>262.46300000000002</v>
      </c>
    </row>
    <row r="19" spans="1:10" x14ac:dyDescent="0.2">
      <c r="A19" s="32">
        <v>2000</v>
      </c>
      <c r="B19" s="8">
        <v>1610.1590000000001</v>
      </c>
      <c r="C19" s="8">
        <v>65.98</v>
      </c>
      <c r="D19" s="8">
        <v>187.69300000000001</v>
      </c>
      <c r="E19" s="8">
        <v>249.489</v>
      </c>
      <c r="F19" s="8">
        <v>21.158000000000001</v>
      </c>
      <c r="G19" s="8">
        <v>117.129</v>
      </c>
      <c r="H19" s="8">
        <v>194.74600000000001</v>
      </c>
      <c r="I19" s="8">
        <v>484.79</v>
      </c>
      <c r="J19" s="26">
        <v>289.17399999999998</v>
      </c>
    </row>
    <row r="20" spans="1:10" x14ac:dyDescent="0.2">
      <c r="A20" s="32">
        <v>2001</v>
      </c>
      <c r="B20" s="8">
        <v>1653.134</v>
      </c>
      <c r="C20" s="8">
        <v>82.385999999999996</v>
      </c>
      <c r="D20" s="8">
        <v>163.018</v>
      </c>
      <c r="E20" s="8">
        <v>241.64400000000001</v>
      </c>
      <c r="F20" s="8">
        <v>15.45</v>
      </c>
      <c r="G20" s="8">
        <v>105.25700000000001</v>
      </c>
      <c r="H20" s="8">
        <v>254.821</v>
      </c>
      <c r="I20" s="8">
        <v>484.41500000000002</v>
      </c>
      <c r="J20" s="26">
        <v>306.14299999999997</v>
      </c>
    </row>
    <row r="21" spans="1:10" x14ac:dyDescent="0.2">
      <c r="A21" s="32">
        <v>2002</v>
      </c>
      <c r="B21" s="8">
        <v>1678.682</v>
      </c>
      <c r="C21" s="8">
        <v>104.973</v>
      </c>
      <c r="D21" s="8">
        <v>180.904</v>
      </c>
      <c r="E21" s="8">
        <v>235.559</v>
      </c>
      <c r="F21" s="8">
        <v>23.853999999999999</v>
      </c>
      <c r="G21" s="8">
        <v>64.341999999999999</v>
      </c>
      <c r="H21" s="8">
        <v>213.505</v>
      </c>
      <c r="I21" s="8">
        <v>478.25599999999997</v>
      </c>
      <c r="J21" s="26">
        <v>377.28899999999999</v>
      </c>
    </row>
    <row r="22" spans="1:10" x14ac:dyDescent="0.2">
      <c r="A22" s="32">
        <v>2003</v>
      </c>
      <c r="B22" s="8">
        <v>1880.771</v>
      </c>
      <c r="C22" s="8">
        <v>222.16900000000001</v>
      </c>
      <c r="D22" s="8">
        <v>168.71799999999999</v>
      </c>
      <c r="E22" s="8">
        <v>195.51499999999999</v>
      </c>
      <c r="F22" s="8">
        <v>17.547999999999998</v>
      </c>
      <c r="G22" s="8">
        <v>108.21599999999999</v>
      </c>
      <c r="H22" s="8">
        <v>274.40800000000002</v>
      </c>
      <c r="I22" s="8">
        <v>533.81600000000003</v>
      </c>
      <c r="J22" s="26">
        <v>360.38099999999997</v>
      </c>
    </row>
    <row r="23" spans="1:10" x14ac:dyDescent="0.2">
      <c r="A23" s="32">
        <v>2004</v>
      </c>
      <c r="B23" s="8">
        <v>1883.817</v>
      </c>
      <c r="C23" s="8">
        <v>245.39699999999999</v>
      </c>
      <c r="D23" s="8">
        <v>195.09299999999999</v>
      </c>
      <c r="E23" s="8">
        <v>170.41</v>
      </c>
      <c r="F23" s="8">
        <v>14.568</v>
      </c>
      <c r="G23" s="8">
        <v>173.84700000000001</v>
      </c>
      <c r="H23" s="8">
        <v>305.66000000000003</v>
      </c>
      <c r="I23" s="8">
        <v>510.03</v>
      </c>
      <c r="J23" s="26">
        <v>268.81200000000001</v>
      </c>
    </row>
    <row r="24" spans="1:10" x14ac:dyDescent="0.2">
      <c r="A24" s="32">
        <v>2005</v>
      </c>
      <c r="B24" s="8">
        <v>1720.1569999999999</v>
      </c>
      <c r="C24" s="8">
        <v>197.62899999999999</v>
      </c>
      <c r="D24" s="8">
        <v>153.41</v>
      </c>
      <c r="E24" s="8">
        <v>159.59899999999999</v>
      </c>
      <c r="F24" s="8">
        <v>17.213999999999999</v>
      </c>
      <c r="G24" s="8">
        <v>147.90899999999999</v>
      </c>
      <c r="H24" s="8">
        <v>278.91199999999998</v>
      </c>
      <c r="I24" s="8">
        <v>512.99199999999996</v>
      </c>
      <c r="J24" s="26">
        <v>252.49199999999999</v>
      </c>
    </row>
    <row r="25" spans="1:10" x14ac:dyDescent="0.2">
      <c r="A25" s="32">
        <v>2006</v>
      </c>
      <c r="B25" s="8">
        <v>1915.99</v>
      </c>
      <c r="C25" s="8">
        <v>222.85400000000001</v>
      </c>
      <c r="D25" s="8">
        <v>138.70500000000001</v>
      </c>
      <c r="E25" s="8">
        <v>201.642</v>
      </c>
      <c r="F25" s="8">
        <v>27.805</v>
      </c>
      <c r="G25" s="8">
        <v>118.958</v>
      </c>
      <c r="H25" s="8">
        <v>316.28199999999998</v>
      </c>
      <c r="I25" s="8">
        <v>564.77700000000004</v>
      </c>
      <c r="J25" s="26">
        <v>324.96699999999998</v>
      </c>
    </row>
    <row r="26" spans="1:10" x14ac:dyDescent="0.2">
      <c r="A26" s="32">
        <v>2007</v>
      </c>
      <c r="B26" s="8">
        <v>2097.377</v>
      </c>
      <c r="C26" s="8">
        <v>246.89099999999999</v>
      </c>
      <c r="D26" s="8">
        <v>160.58699999999999</v>
      </c>
      <c r="E26" s="8">
        <v>203.20500000000001</v>
      </c>
      <c r="F26" s="8">
        <v>6.9820000000000002</v>
      </c>
      <c r="G26" s="8">
        <v>203.673</v>
      </c>
      <c r="H26" s="8">
        <v>376.17500000000001</v>
      </c>
      <c r="I26" s="8">
        <v>561.13699999999994</v>
      </c>
      <c r="J26" s="26">
        <v>338.72699999999998</v>
      </c>
    </row>
    <row r="27" spans="1:10" x14ac:dyDescent="0.2">
      <c r="A27" s="32">
        <v>2008</v>
      </c>
      <c r="B27" s="8">
        <v>2075.038</v>
      </c>
      <c r="C27" s="8">
        <v>303.36799999999999</v>
      </c>
      <c r="D27" s="8">
        <v>174.822</v>
      </c>
      <c r="E27" s="8">
        <v>112.63</v>
      </c>
      <c r="F27" s="8">
        <v>14.968</v>
      </c>
      <c r="G27" s="8">
        <v>250.48</v>
      </c>
      <c r="H27" s="8">
        <v>300.428</v>
      </c>
      <c r="I27" s="8">
        <v>568.34100000000001</v>
      </c>
      <c r="J27" s="26">
        <v>350.00099999999998</v>
      </c>
    </row>
    <row r="28" spans="1:10" x14ac:dyDescent="0.2">
      <c r="A28" s="32">
        <v>2009</v>
      </c>
      <c r="B28" s="8">
        <v>2313.1060000000002</v>
      </c>
      <c r="C28" s="8">
        <v>320.88600000000002</v>
      </c>
      <c r="D28" s="8">
        <v>181.77099999999999</v>
      </c>
      <c r="E28" s="8">
        <v>135.541</v>
      </c>
      <c r="F28" s="8">
        <v>49.594999999999999</v>
      </c>
      <c r="G28" s="8">
        <v>209.94300000000001</v>
      </c>
      <c r="H28" s="8">
        <v>320.17500000000001</v>
      </c>
      <c r="I28" s="8">
        <v>623.89099999999996</v>
      </c>
      <c r="J28" s="26">
        <v>471.30399999999997</v>
      </c>
    </row>
    <row r="29" spans="1:10" x14ac:dyDescent="0.2">
      <c r="A29" s="32">
        <v>2010</v>
      </c>
      <c r="B29" s="8">
        <v>2256.982</v>
      </c>
      <c r="C29" s="8">
        <v>239.27199999999999</v>
      </c>
      <c r="D29" s="8">
        <v>270.13</v>
      </c>
      <c r="E29" s="8">
        <v>161.732</v>
      </c>
      <c r="F29" s="8">
        <v>14.29</v>
      </c>
      <c r="G29" s="8">
        <v>141.685</v>
      </c>
      <c r="H29" s="8">
        <v>310.57600000000002</v>
      </c>
      <c r="I29" s="8">
        <v>679.39499999999998</v>
      </c>
      <c r="J29" s="26">
        <v>439.90199999999999</v>
      </c>
    </row>
    <row r="30" spans="1:10" x14ac:dyDescent="0.2">
      <c r="A30" s="32">
        <v>2011</v>
      </c>
      <c r="B30" s="8">
        <v>2396.0390000000002</v>
      </c>
      <c r="C30" s="8">
        <v>251.898</v>
      </c>
      <c r="D30" s="8">
        <v>175.6</v>
      </c>
      <c r="E30" s="8">
        <v>128.22999999999999</v>
      </c>
      <c r="F30" s="8">
        <v>11.153</v>
      </c>
      <c r="G30" s="8">
        <v>159.49100000000001</v>
      </c>
      <c r="H30" s="8">
        <v>365.887</v>
      </c>
      <c r="I30" s="8">
        <v>792.59199999999998</v>
      </c>
      <c r="J30" s="26">
        <v>511.18799999999999</v>
      </c>
    </row>
    <row r="31" spans="1:10" x14ac:dyDescent="0.2">
      <c r="A31" s="32">
        <v>2012</v>
      </c>
      <c r="B31" s="8">
        <v>2463.5659999999998</v>
      </c>
      <c r="C31" s="8">
        <v>271.17899999999997</v>
      </c>
      <c r="D31" s="8">
        <v>163.959</v>
      </c>
      <c r="E31" s="8">
        <v>133.893</v>
      </c>
      <c r="F31" s="8">
        <v>16.901</v>
      </c>
      <c r="G31" s="8">
        <v>147.88</v>
      </c>
      <c r="H31" s="8">
        <v>441.01600000000002</v>
      </c>
      <c r="I31" s="8">
        <v>786.17499999999995</v>
      </c>
      <c r="J31" s="26">
        <v>502.56299999999999</v>
      </c>
    </row>
    <row r="32" spans="1:10" x14ac:dyDescent="0.2">
      <c r="A32" s="32">
        <v>2013</v>
      </c>
      <c r="B32" s="8">
        <v>2472.5070000000001</v>
      </c>
      <c r="C32" s="8">
        <v>181.02099999999999</v>
      </c>
      <c r="D32" s="8">
        <v>140.45599999999999</v>
      </c>
      <c r="E32" s="8">
        <v>136.33500000000001</v>
      </c>
      <c r="F32" s="8">
        <v>47.938000000000002</v>
      </c>
      <c r="G32" s="8">
        <v>226.821</v>
      </c>
      <c r="H32" s="8">
        <v>502.16500000000002</v>
      </c>
      <c r="I32" s="8">
        <v>769.30799999999999</v>
      </c>
      <c r="J32" s="26">
        <v>468.46300000000002</v>
      </c>
    </row>
    <row r="33" spans="1:10" x14ac:dyDescent="0.2">
      <c r="A33" s="32">
        <v>2014</v>
      </c>
      <c r="B33" s="8">
        <v>2454.3670000000002</v>
      </c>
      <c r="C33" s="8">
        <v>256.15899999999999</v>
      </c>
      <c r="D33" s="8">
        <v>157.66900000000001</v>
      </c>
      <c r="E33" s="8">
        <v>126.95</v>
      </c>
      <c r="F33" s="8">
        <v>67.38</v>
      </c>
      <c r="G33" s="8">
        <v>287.07499999999999</v>
      </c>
      <c r="H33" s="8">
        <v>362.964</v>
      </c>
      <c r="I33" s="8">
        <v>729.86199999999997</v>
      </c>
      <c r="J33" s="26">
        <v>466.30799999999999</v>
      </c>
    </row>
    <row r="34" spans="1:10" x14ac:dyDescent="0.2">
      <c r="A34" s="32">
        <v>2015</v>
      </c>
      <c r="B34" s="8">
        <v>2322.4870000000001</v>
      </c>
      <c r="C34" s="8">
        <v>186.23699999999999</v>
      </c>
      <c r="D34" s="8">
        <v>182.18299999999999</v>
      </c>
      <c r="E34" s="8">
        <v>120.09399999999999</v>
      </c>
      <c r="F34" s="8">
        <v>45.024999999999999</v>
      </c>
      <c r="G34" s="8">
        <v>301.577</v>
      </c>
      <c r="H34" s="8">
        <v>331.98599999999999</v>
      </c>
      <c r="I34" s="8">
        <v>638.59199999999998</v>
      </c>
      <c r="J34" s="26">
        <v>516.79300000000001</v>
      </c>
    </row>
    <row r="35" spans="1:10" x14ac:dyDescent="0.2">
      <c r="A35" s="32">
        <v>2016</v>
      </c>
      <c r="B35" s="8">
        <v>2090.212</v>
      </c>
      <c r="C35" s="8">
        <v>162.10499999999999</v>
      </c>
      <c r="D35" s="8">
        <v>146.99100000000001</v>
      </c>
      <c r="E35" s="8">
        <v>128.72999999999999</v>
      </c>
      <c r="F35" s="8">
        <v>17.251999999999999</v>
      </c>
      <c r="G35" s="8">
        <v>297.029</v>
      </c>
      <c r="H35" s="8">
        <v>315.577</v>
      </c>
      <c r="I35" s="8">
        <v>539.69299999999998</v>
      </c>
      <c r="J35" s="26">
        <v>482.83499999999998</v>
      </c>
    </row>
    <row r="36" spans="1:10" x14ac:dyDescent="0.2">
      <c r="A36" s="32">
        <v>2017</v>
      </c>
      <c r="B36" s="8">
        <v>2136.4160000000002</v>
      </c>
      <c r="C36" s="8">
        <v>122.22799999999999</v>
      </c>
      <c r="D36" s="8">
        <v>176.14400000000001</v>
      </c>
      <c r="E36" s="8">
        <v>186.74199999999999</v>
      </c>
      <c r="F36" s="8">
        <v>27.641999999999999</v>
      </c>
      <c r="G36" s="8">
        <v>264.59800000000001</v>
      </c>
      <c r="H36" s="8">
        <v>338.73899999999998</v>
      </c>
      <c r="I36" s="8">
        <v>561.23</v>
      </c>
      <c r="J36" s="26">
        <v>459.09300000000002</v>
      </c>
    </row>
    <row r="37" spans="1:10" x14ac:dyDescent="0.2">
      <c r="A37" s="32">
        <v>2018</v>
      </c>
      <c r="B37" s="8">
        <v>2200.3220000000001</v>
      </c>
      <c r="C37" s="8">
        <v>141.95500000000001</v>
      </c>
      <c r="D37" s="8">
        <v>190.94499999999999</v>
      </c>
      <c r="E37" s="8">
        <v>182.72</v>
      </c>
      <c r="F37" s="8">
        <v>36.140999999999998</v>
      </c>
      <c r="G37" s="8">
        <v>339.84899999999999</v>
      </c>
      <c r="H37" s="8">
        <v>338.24900000000002</v>
      </c>
      <c r="I37" s="8">
        <v>518.61500000000001</v>
      </c>
      <c r="J37" s="26">
        <v>451.84800000000001</v>
      </c>
    </row>
    <row r="38" spans="1:10" x14ac:dyDescent="0.2">
      <c r="A38" s="32">
        <v>2019</v>
      </c>
      <c r="B38" s="8">
        <v>2075.3879999999999</v>
      </c>
      <c r="C38" s="8">
        <v>153.38</v>
      </c>
      <c r="D38" s="8">
        <v>185.398</v>
      </c>
      <c r="E38" s="8">
        <v>192.86500000000001</v>
      </c>
      <c r="F38" s="8">
        <v>38.213999999999999</v>
      </c>
      <c r="G38" s="8">
        <v>315.05500000000001</v>
      </c>
      <c r="H38" s="8">
        <v>320.74400000000003</v>
      </c>
      <c r="I38" s="8">
        <v>486.14600000000002</v>
      </c>
      <c r="J38" s="26">
        <v>383.58600000000001</v>
      </c>
    </row>
    <row r="39" spans="1:10" x14ac:dyDescent="0.2">
      <c r="A39" s="32">
        <v>2020</v>
      </c>
      <c r="B39" s="8">
        <v>2010.377</v>
      </c>
      <c r="C39" s="8">
        <v>172.982</v>
      </c>
      <c r="D39" s="8">
        <v>154.89599999999999</v>
      </c>
      <c r="E39" s="8">
        <v>195.69900000000001</v>
      </c>
      <c r="F39" s="8">
        <v>35.340000000000003</v>
      </c>
      <c r="G39" s="8">
        <v>287.221</v>
      </c>
      <c r="H39" s="8">
        <v>302.10899999999998</v>
      </c>
      <c r="I39" s="8">
        <v>495.197</v>
      </c>
      <c r="J39" s="26">
        <v>366.93299999999999</v>
      </c>
    </row>
    <row r="40" spans="1:10" x14ac:dyDescent="0.2">
      <c r="A40" s="32">
        <v>2021</v>
      </c>
      <c r="B40" s="8">
        <v>2092.4899999999998</v>
      </c>
      <c r="C40" s="8">
        <v>146.315</v>
      </c>
      <c r="D40" s="8">
        <v>160.44</v>
      </c>
      <c r="E40" s="8">
        <v>191.17</v>
      </c>
      <c r="F40" s="8">
        <v>18.169</v>
      </c>
      <c r="G40" s="8">
        <v>330.52300000000002</v>
      </c>
      <c r="H40" s="8">
        <v>301.07299999999998</v>
      </c>
      <c r="I40" s="8">
        <v>558.81799999999998</v>
      </c>
      <c r="J40" s="26">
        <v>385.98200000000003</v>
      </c>
    </row>
    <row r="41" spans="1:10" x14ac:dyDescent="0.2">
      <c r="A41" s="32">
        <v>2022</v>
      </c>
      <c r="B41" s="8">
        <v>2218.39</v>
      </c>
      <c r="C41" s="8">
        <v>126.48</v>
      </c>
      <c r="D41" s="8">
        <v>174.578</v>
      </c>
      <c r="E41" s="8">
        <v>183.03800000000001</v>
      </c>
      <c r="F41" s="8">
        <v>15.366</v>
      </c>
      <c r="G41" s="8">
        <v>329.15199999999999</v>
      </c>
      <c r="H41" s="8">
        <v>351.68200000000002</v>
      </c>
      <c r="I41" s="8">
        <v>601.00400000000002</v>
      </c>
      <c r="J41" s="26">
        <v>437.09</v>
      </c>
    </row>
    <row r="42" spans="1:10" ht="13.5" thickBot="1" x14ac:dyDescent="0.25">
      <c r="A42" s="33">
        <v>2023</v>
      </c>
      <c r="B42" s="27">
        <v>2282.1460000000002</v>
      </c>
      <c r="C42" s="27">
        <v>148.04499999999999</v>
      </c>
      <c r="D42" s="27">
        <v>166.101</v>
      </c>
      <c r="E42" s="27">
        <v>179.398</v>
      </c>
      <c r="F42" s="27">
        <v>16.245999999999999</v>
      </c>
      <c r="G42" s="27">
        <v>336.36099999999999</v>
      </c>
      <c r="H42" s="27">
        <v>368.74400000000003</v>
      </c>
      <c r="I42" s="27">
        <v>602.55899999999997</v>
      </c>
      <c r="J42" s="28">
        <v>464.69200000000001</v>
      </c>
    </row>
    <row r="44" spans="1:10" x14ac:dyDescent="0.2">
      <c r="A44" s="5" t="str">
        <f>VLOOKUP("&lt;Quelle_1&gt;",Uebersetzungen!$B$3:$E$47,Uebersetzungen!$B$2+1,FALSE)</f>
        <v>Quelle: BFS (Bau- und Wohnbaustatistik)</v>
      </c>
    </row>
    <row r="45" spans="1:10" x14ac:dyDescent="0.2">
      <c r="A45" s="5" t="str">
        <f>VLOOKUP("&lt;Aktualisierung&gt;",Uebersetzungen!$B$3:$E$47,Uebersetzungen!$B$2+1,FALSE)</f>
        <v>Letztmals aktualisiert am: 17.07.2025</v>
      </c>
    </row>
  </sheetData>
  <sheetProtection sheet="1" objects="1" scenarios="1"/>
  <mergeCells count="1">
    <mergeCell ref="A7:J7"/>
  </mergeCells>
  <pageMargins left="0.7" right="0.7" top="0.78740157499999996" bottom="0.78740157499999996" header="0.3" footer="0.3"/>
  <pageSetup paperSize="9" scale="6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5</xdr:col>
                    <xdr:colOff>9525</xdr:colOff>
                    <xdr:row>1</xdr:row>
                    <xdr:rowOff>114300</xdr:rowOff>
                  </from>
                  <to>
                    <xdr:col>6</xdr:col>
                    <xdr:colOff>57150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5</xdr:col>
                    <xdr:colOff>9525</xdr:colOff>
                    <xdr:row>2</xdr:row>
                    <xdr:rowOff>104775</xdr:rowOff>
                  </from>
                  <to>
                    <xdr:col>6</xdr:col>
                    <xdr:colOff>476250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66675</xdr:rowOff>
                  </from>
                  <to>
                    <xdr:col>6</xdr:col>
                    <xdr:colOff>57150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7"/>
  <sheetViews>
    <sheetView workbookViewId="0">
      <selection activeCell="G18" sqref="G18"/>
    </sheetView>
  </sheetViews>
  <sheetFormatPr baseColWidth="10" defaultColWidth="12.5703125" defaultRowHeight="12.75" x14ac:dyDescent="0.2"/>
  <cols>
    <col min="1" max="1" width="8.5703125" style="13" bestFit="1" customWidth="1"/>
    <col min="2" max="2" width="17.7109375" style="13" bestFit="1" customWidth="1"/>
    <col min="3" max="3" width="46.7109375" style="13" bestFit="1" customWidth="1"/>
    <col min="4" max="4" width="47.5703125" style="13" bestFit="1" customWidth="1"/>
    <col min="5" max="5" width="47" style="13" bestFit="1" customWidth="1"/>
    <col min="6" max="16384" width="12.5703125" style="13"/>
  </cols>
  <sheetData>
    <row r="1" spans="1:6" x14ac:dyDescent="0.2">
      <c r="A1" s="11" t="s">
        <v>1</v>
      </c>
      <c r="B1" s="11" t="s">
        <v>2</v>
      </c>
      <c r="C1" s="11" t="s">
        <v>3</v>
      </c>
      <c r="D1" s="11" t="s">
        <v>4</v>
      </c>
      <c r="E1" s="11" t="s">
        <v>5</v>
      </c>
      <c r="F1" s="12"/>
    </row>
    <row r="2" spans="1:6" x14ac:dyDescent="0.2">
      <c r="A2" s="14" t="s">
        <v>6</v>
      </c>
      <c r="B2" s="15">
        <v>1</v>
      </c>
      <c r="C2" s="12"/>
      <c r="D2" s="12"/>
      <c r="E2" s="12"/>
      <c r="F2" s="12"/>
    </row>
    <row r="3" spans="1:6" x14ac:dyDescent="0.2">
      <c r="A3" s="14"/>
      <c r="B3" s="13" t="s">
        <v>7</v>
      </c>
      <c r="C3" s="16" t="s">
        <v>8</v>
      </c>
      <c r="D3" s="16" t="s">
        <v>9</v>
      </c>
      <c r="E3" s="16" t="s">
        <v>10</v>
      </c>
      <c r="F3" s="12"/>
    </row>
    <row r="4" spans="1:6" ht="25.5" x14ac:dyDescent="0.2">
      <c r="A4" s="14" t="s">
        <v>11</v>
      </c>
      <c r="B4" s="17" t="s">
        <v>12</v>
      </c>
      <c r="C4" s="31" t="s">
        <v>65</v>
      </c>
      <c r="D4" s="31" t="s">
        <v>66</v>
      </c>
      <c r="E4" s="31" t="s">
        <v>67</v>
      </c>
      <c r="F4" s="12"/>
    </row>
    <row r="5" spans="1:6" x14ac:dyDescent="0.2">
      <c r="A5" s="14"/>
      <c r="B5" s="13" t="s">
        <v>13</v>
      </c>
      <c r="C5" s="18" t="s">
        <v>59</v>
      </c>
      <c r="D5" s="18" t="s">
        <v>40</v>
      </c>
      <c r="E5" s="18" t="s">
        <v>58</v>
      </c>
      <c r="F5" s="12"/>
    </row>
    <row r="6" spans="1:6" x14ac:dyDescent="0.2">
      <c r="A6" s="14"/>
      <c r="B6" s="14"/>
      <c r="C6" s="19"/>
      <c r="D6" s="19"/>
      <c r="E6" s="19"/>
      <c r="F6" s="12"/>
    </row>
    <row r="7" spans="1:6" x14ac:dyDescent="0.2">
      <c r="A7" s="14" t="s">
        <v>14</v>
      </c>
      <c r="B7" s="13" t="s">
        <v>15</v>
      </c>
      <c r="C7" s="20" t="s">
        <v>0</v>
      </c>
      <c r="D7" s="20" t="s">
        <v>31</v>
      </c>
      <c r="E7" s="20" t="s">
        <v>16</v>
      </c>
      <c r="F7" s="12"/>
    </row>
    <row r="8" spans="1:6" x14ac:dyDescent="0.2">
      <c r="A8" s="14"/>
      <c r="B8" s="13" t="s">
        <v>17</v>
      </c>
      <c r="C8" s="20" t="s">
        <v>41</v>
      </c>
      <c r="D8" s="18" t="s">
        <v>41</v>
      </c>
      <c r="E8" s="18" t="s">
        <v>42</v>
      </c>
      <c r="F8" s="12"/>
    </row>
    <row r="9" spans="1:6" x14ac:dyDescent="0.2">
      <c r="A9" s="14"/>
      <c r="B9" s="20" t="s">
        <v>18</v>
      </c>
      <c r="C9" s="16" t="s">
        <v>43</v>
      </c>
      <c r="D9" s="16" t="s">
        <v>44</v>
      </c>
      <c r="E9" s="16" t="s">
        <v>45</v>
      </c>
      <c r="F9" s="12"/>
    </row>
    <row r="10" spans="1:6" x14ac:dyDescent="0.2">
      <c r="A10" s="14"/>
      <c r="B10" s="20" t="s">
        <v>19</v>
      </c>
      <c r="C10" s="16" t="s">
        <v>46</v>
      </c>
      <c r="D10" s="16" t="s">
        <v>47</v>
      </c>
      <c r="E10" s="16" t="s">
        <v>48</v>
      </c>
      <c r="F10" s="14"/>
    </row>
    <row r="11" spans="1:6" x14ac:dyDescent="0.2">
      <c r="A11" s="14"/>
      <c r="B11" s="14"/>
      <c r="C11" s="19"/>
      <c r="D11" s="19"/>
      <c r="E11" s="19"/>
      <c r="F11" s="14"/>
    </row>
    <row r="12" spans="1:6" x14ac:dyDescent="0.2">
      <c r="A12" s="14"/>
      <c r="B12" s="13" t="s">
        <v>23</v>
      </c>
      <c r="C12" s="18" t="s">
        <v>49</v>
      </c>
      <c r="D12" s="18" t="s">
        <v>51</v>
      </c>
      <c r="E12" s="18" t="s">
        <v>52</v>
      </c>
      <c r="F12" s="12"/>
    </row>
    <row r="13" spans="1:6" x14ac:dyDescent="0.2">
      <c r="A13" s="14"/>
      <c r="B13" s="20" t="s">
        <v>28</v>
      </c>
      <c r="C13" s="18" t="s">
        <v>50</v>
      </c>
      <c r="D13" s="18" t="s">
        <v>56</v>
      </c>
      <c r="E13" s="18" t="s">
        <v>57</v>
      </c>
      <c r="F13" s="12"/>
    </row>
    <row r="14" spans="1:6" x14ac:dyDescent="0.2">
      <c r="A14" s="14"/>
      <c r="B14" s="12"/>
      <c r="C14" s="21"/>
      <c r="D14" s="21"/>
      <c r="E14" s="21"/>
      <c r="F14" s="12"/>
    </row>
    <row r="15" spans="1:6" x14ac:dyDescent="0.2">
      <c r="A15" s="14"/>
      <c r="B15" s="13" t="s">
        <v>20</v>
      </c>
      <c r="C15" s="18"/>
      <c r="D15" s="18"/>
      <c r="E15" s="22"/>
      <c r="F15" s="12"/>
    </row>
    <row r="16" spans="1:6" x14ac:dyDescent="0.2">
      <c r="A16" s="12"/>
      <c r="B16" s="12"/>
      <c r="C16" s="21"/>
      <c r="D16" s="21"/>
      <c r="E16" s="21"/>
      <c r="F16" s="12"/>
    </row>
    <row r="17" spans="1:6" ht="25.5" x14ac:dyDescent="0.2">
      <c r="A17" s="12" t="s">
        <v>14</v>
      </c>
      <c r="B17" s="13" t="s">
        <v>21</v>
      </c>
      <c r="C17" s="18" t="s">
        <v>53</v>
      </c>
      <c r="D17" s="18" t="s">
        <v>54</v>
      </c>
      <c r="E17" s="18" t="s">
        <v>55</v>
      </c>
      <c r="F17" s="12"/>
    </row>
    <row r="18" spans="1:6" x14ac:dyDescent="0.2">
      <c r="A18" s="12" t="s">
        <v>11</v>
      </c>
      <c r="B18" s="23" t="s">
        <v>22</v>
      </c>
      <c r="C18" s="24" t="s">
        <v>172</v>
      </c>
      <c r="D18" s="24" t="s">
        <v>173</v>
      </c>
      <c r="E18" s="24" t="s">
        <v>174</v>
      </c>
      <c r="F18" s="12"/>
    </row>
    <row r="19" spans="1:6" x14ac:dyDescent="0.2">
      <c r="A19" s="12"/>
      <c r="B19" s="12"/>
      <c r="C19" s="21"/>
      <c r="D19" s="21"/>
      <c r="E19" s="21"/>
      <c r="F19" s="12"/>
    </row>
    <row r="20" spans="1:6" x14ac:dyDescent="0.2">
      <c r="A20" s="14"/>
      <c r="B20" s="15"/>
      <c r="C20" s="21"/>
      <c r="D20" s="21"/>
      <c r="E20" s="21"/>
      <c r="F20" s="12"/>
    </row>
    <row r="21" spans="1:6" ht="25.5" x14ac:dyDescent="0.2">
      <c r="A21" s="14" t="s">
        <v>24</v>
      </c>
      <c r="B21" s="29" t="s">
        <v>26</v>
      </c>
      <c r="C21" s="31" t="s">
        <v>65</v>
      </c>
      <c r="D21" s="31" t="s">
        <v>66</v>
      </c>
      <c r="E21" s="31" t="s">
        <v>67</v>
      </c>
      <c r="F21" s="12"/>
    </row>
    <row r="22" spans="1:6" x14ac:dyDescent="0.2">
      <c r="A22" s="14"/>
      <c r="B22" s="20" t="s">
        <v>29</v>
      </c>
      <c r="C22" s="18" t="s">
        <v>59</v>
      </c>
      <c r="D22" s="18" t="s">
        <v>40</v>
      </c>
      <c r="E22" s="18" t="s">
        <v>58</v>
      </c>
      <c r="F22" s="12"/>
    </row>
    <row r="23" spans="1:6" x14ac:dyDescent="0.2">
      <c r="A23" s="14"/>
      <c r="B23" s="14"/>
      <c r="C23" s="19"/>
      <c r="D23" s="19"/>
      <c r="E23" s="19"/>
      <c r="F23" s="12"/>
    </row>
    <row r="24" spans="1:6" x14ac:dyDescent="0.2">
      <c r="A24" s="14" t="s">
        <v>14</v>
      </c>
      <c r="B24" s="20" t="s">
        <v>32</v>
      </c>
      <c r="C24" s="20" t="s">
        <v>0</v>
      </c>
      <c r="D24" s="20" t="s">
        <v>31</v>
      </c>
      <c r="E24" s="20" t="s">
        <v>16</v>
      </c>
      <c r="F24" s="12"/>
    </row>
    <row r="25" spans="1:6" x14ac:dyDescent="0.2">
      <c r="A25" s="14"/>
      <c r="B25" s="20" t="s">
        <v>33</v>
      </c>
      <c r="C25" s="20" t="s">
        <v>41</v>
      </c>
      <c r="D25" s="18" t="s">
        <v>41</v>
      </c>
      <c r="E25" s="18" t="s">
        <v>42</v>
      </c>
      <c r="F25" s="12"/>
    </row>
    <row r="26" spans="1:6" x14ac:dyDescent="0.2">
      <c r="A26" s="14"/>
      <c r="B26" s="20" t="s">
        <v>34</v>
      </c>
      <c r="C26" s="16" t="s">
        <v>62</v>
      </c>
      <c r="D26" s="16" t="s">
        <v>63</v>
      </c>
      <c r="E26" s="16" t="s">
        <v>64</v>
      </c>
      <c r="F26" s="12"/>
    </row>
    <row r="27" spans="1:6" x14ac:dyDescent="0.2">
      <c r="A27" s="14"/>
      <c r="B27" s="20" t="s">
        <v>35</v>
      </c>
      <c r="C27" s="16" t="s">
        <v>169</v>
      </c>
      <c r="D27" s="16" t="s">
        <v>171</v>
      </c>
      <c r="E27" s="16" t="s">
        <v>170</v>
      </c>
      <c r="F27" s="14"/>
    </row>
    <row r="28" spans="1:6" x14ac:dyDescent="0.2">
      <c r="A28" s="14"/>
      <c r="B28" s="14"/>
      <c r="C28" s="19"/>
      <c r="D28" s="19"/>
      <c r="E28" s="19"/>
      <c r="F28" s="14"/>
    </row>
    <row r="29" spans="1:6" ht="25.5" x14ac:dyDescent="0.2">
      <c r="A29" s="14"/>
      <c r="B29" s="20" t="s">
        <v>60</v>
      </c>
      <c r="C29" s="18" t="s">
        <v>49</v>
      </c>
      <c r="D29" s="18" t="s">
        <v>51</v>
      </c>
      <c r="E29" s="18" t="s">
        <v>52</v>
      </c>
      <c r="F29" s="12"/>
    </row>
    <row r="30" spans="1:6" ht="25.5" x14ac:dyDescent="0.2">
      <c r="A30" s="14"/>
      <c r="B30" s="20" t="s">
        <v>61</v>
      </c>
      <c r="C30" s="18" t="s">
        <v>50</v>
      </c>
      <c r="D30" s="18" t="s">
        <v>56</v>
      </c>
      <c r="E30" s="18" t="s">
        <v>57</v>
      </c>
      <c r="F30" s="12"/>
    </row>
    <row r="31" spans="1:6" x14ac:dyDescent="0.2">
      <c r="A31" s="14"/>
      <c r="B31" s="20"/>
      <c r="C31" s="18"/>
      <c r="D31" s="18"/>
      <c r="E31" s="18"/>
      <c r="F31" s="12"/>
    </row>
    <row r="32" spans="1:6" x14ac:dyDescent="0.2">
      <c r="A32" s="14"/>
      <c r="B32" s="12"/>
      <c r="C32" s="21"/>
      <c r="D32" s="21"/>
      <c r="E32" s="21"/>
      <c r="F32" s="12"/>
    </row>
    <row r="33" spans="1:6" x14ac:dyDescent="0.2">
      <c r="A33" s="14"/>
      <c r="B33" s="14"/>
      <c r="C33" s="19"/>
      <c r="D33" s="19"/>
      <c r="E33" s="19"/>
      <c r="F33" s="12"/>
    </row>
    <row r="34" spans="1:6" ht="25.5" x14ac:dyDescent="0.2">
      <c r="A34" s="14" t="s">
        <v>25</v>
      </c>
      <c r="B34" s="29" t="s">
        <v>27</v>
      </c>
      <c r="C34" s="31" t="s">
        <v>70</v>
      </c>
      <c r="D34" s="31" t="s">
        <v>71</v>
      </c>
      <c r="E34" s="31" t="s">
        <v>72</v>
      </c>
      <c r="F34" s="12"/>
    </row>
    <row r="35" spans="1:6" x14ac:dyDescent="0.2">
      <c r="A35" s="14"/>
      <c r="B35" s="20" t="s">
        <v>30</v>
      </c>
      <c r="C35" s="18" t="s">
        <v>59</v>
      </c>
      <c r="D35" s="18" t="s">
        <v>40</v>
      </c>
      <c r="E35" s="18" t="s">
        <v>58</v>
      </c>
      <c r="F35" s="12"/>
    </row>
    <row r="36" spans="1:6" x14ac:dyDescent="0.2">
      <c r="A36" s="14"/>
      <c r="B36" s="14"/>
      <c r="C36" s="19"/>
      <c r="D36" s="19"/>
      <c r="E36" s="19"/>
      <c r="F36" s="12"/>
    </row>
    <row r="37" spans="1:6" x14ac:dyDescent="0.2">
      <c r="A37" s="14"/>
      <c r="B37" s="20" t="s">
        <v>36</v>
      </c>
      <c r="C37" s="20" t="s">
        <v>0</v>
      </c>
      <c r="D37" s="20" t="s">
        <v>31</v>
      </c>
      <c r="E37" s="20" t="s">
        <v>16</v>
      </c>
      <c r="F37" s="12"/>
    </row>
    <row r="38" spans="1:6" x14ac:dyDescent="0.2">
      <c r="A38" s="14"/>
      <c r="B38" s="20" t="s">
        <v>37</v>
      </c>
      <c r="C38" s="20" t="s">
        <v>41</v>
      </c>
      <c r="D38" s="18" t="s">
        <v>41</v>
      </c>
      <c r="E38" s="18" t="s">
        <v>42</v>
      </c>
      <c r="F38" s="12"/>
    </row>
    <row r="39" spans="1:6" x14ac:dyDescent="0.2">
      <c r="A39" s="14"/>
      <c r="B39" s="20" t="s">
        <v>38</v>
      </c>
      <c r="C39" s="16" t="s">
        <v>73</v>
      </c>
      <c r="D39" s="16" t="s">
        <v>74</v>
      </c>
      <c r="E39" s="16" t="s">
        <v>75</v>
      </c>
      <c r="F39" s="12"/>
    </row>
    <row r="40" spans="1:6" x14ac:dyDescent="0.2">
      <c r="A40" s="14"/>
      <c r="B40" s="20" t="s">
        <v>39</v>
      </c>
      <c r="C40" s="16" t="s">
        <v>76</v>
      </c>
      <c r="D40" s="16" t="s">
        <v>77</v>
      </c>
      <c r="E40" s="16" t="s">
        <v>78</v>
      </c>
      <c r="F40" s="14"/>
    </row>
    <row r="41" spans="1:6" x14ac:dyDescent="0.2">
      <c r="A41" s="14"/>
      <c r="B41" s="14"/>
      <c r="C41" s="19"/>
      <c r="D41" s="19"/>
      <c r="E41" s="19"/>
      <c r="F41" s="14"/>
    </row>
    <row r="42" spans="1:6" ht="25.5" x14ac:dyDescent="0.2">
      <c r="A42" s="14"/>
      <c r="B42" s="20" t="s">
        <v>68</v>
      </c>
      <c r="C42" s="18" t="s">
        <v>49</v>
      </c>
      <c r="D42" s="18" t="s">
        <v>51</v>
      </c>
      <c r="E42" s="18" t="s">
        <v>52</v>
      </c>
      <c r="F42" s="12"/>
    </row>
    <row r="43" spans="1:6" ht="25.5" x14ac:dyDescent="0.2">
      <c r="A43" s="14"/>
      <c r="B43" s="20" t="s">
        <v>69</v>
      </c>
      <c r="C43" s="18" t="s">
        <v>50</v>
      </c>
      <c r="D43" s="18" t="s">
        <v>56</v>
      </c>
      <c r="E43" s="18" t="s">
        <v>57</v>
      </c>
      <c r="F43" s="12"/>
    </row>
    <row r="44" spans="1:6" x14ac:dyDescent="0.2">
      <c r="A44" s="14"/>
      <c r="B44" s="20"/>
      <c r="C44" s="18"/>
      <c r="D44" s="18"/>
      <c r="E44" s="18"/>
      <c r="F44" s="12"/>
    </row>
    <row r="45" spans="1:6" x14ac:dyDescent="0.2">
      <c r="A45" s="14"/>
      <c r="B45" s="12"/>
      <c r="C45" s="21"/>
      <c r="D45" s="21"/>
      <c r="E45" s="21"/>
      <c r="F45" s="12"/>
    </row>
    <row r="46" spans="1:6" x14ac:dyDescent="0.2">
      <c r="A46" s="14"/>
      <c r="B46" s="14"/>
      <c r="C46" s="19"/>
      <c r="D46" s="19"/>
      <c r="E46" s="19"/>
      <c r="F46" s="12"/>
    </row>
    <row r="47" spans="1:6" ht="25.5" x14ac:dyDescent="0.2">
      <c r="A47" s="14" t="s">
        <v>129</v>
      </c>
      <c r="B47" s="29" t="s">
        <v>79</v>
      </c>
      <c r="C47" s="31" t="s">
        <v>103</v>
      </c>
      <c r="D47" s="31" t="s">
        <v>105</v>
      </c>
      <c r="E47" s="31" t="s">
        <v>104</v>
      </c>
      <c r="F47" s="12"/>
    </row>
    <row r="48" spans="1:6" x14ac:dyDescent="0.2">
      <c r="A48" s="14"/>
      <c r="B48" s="20" t="s">
        <v>80</v>
      </c>
      <c r="C48" s="18" t="s">
        <v>59</v>
      </c>
      <c r="D48" s="18" t="s">
        <v>40</v>
      </c>
      <c r="E48" s="18" t="s">
        <v>58</v>
      </c>
      <c r="F48" s="12"/>
    </row>
    <row r="49" spans="1:6" x14ac:dyDescent="0.2">
      <c r="A49" s="14"/>
      <c r="B49" s="14"/>
      <c r="C49" s="19"/>
      <c r="D49" s="19"/>
      <c r="E49" s="19"/>
      <c r="F49" s="12"/>
    </row>
    <row r="50" spans="1:6" x14ac:dyDescent="0.2">
      <c r="A50" s="14"/>
      <c r="B50" s="20" t="s">
        <v>81</v>
      </c>
      <c r="C50" s="20" t="s">
        <v>41</v>
      </c>
      <c r="D50" s="18" t="s">
        <v>41</v>
      </c>
      <c r="E50" s="18" t="s">
        <v>42</v>
      </c>
      <c r="F50" s="12"/>
    </row>
    <row r="51" spans="1:6" x14ac:dyDescent="0.2">
      <c r="A51" s="14"/>
      <c r="B51" s="20" t="s">
        <v>82</v>
      </c>
      <c r="C51" s="20" t="s">
        <v>93</v>
      </c>
      <c r="D51" s="18" t="s">
        <v>106</v>
      </c>
      <c r="E51" s="18" t="s">
        <v>123</v>
      </c>
      <c r="F51" s="12"/>
    </row>
    <row r="52" spans="1:6" x14ac:dyDescent="0.2">
      <c r="A52" s="14"/>
      <c r="B52" s="20" t="s">
        <v>83</v>
      </c>
      <c r="C52" s="16" t="s">
        <v>94</v>
      </c>
      <c r="D52" s="16" t="s">
        <v>107</v>
      </c>
      <c r="E52" s="16" t="s">
        <v>116</v>
      </c>
      <c r="F52" s="12"/>
    </row>
    <row r="53" spans="1:6" x14ac:dyDescent="0.2">
      <c r="A53" s="14"/>
      <c r="B53" s="20" t="s">
        <v>84</v>
      </c>
      <c r="C53" s="16" t="s">
        <v>95</v>
      </c>
      <c r="D53" s="16" t="s">
        <v>108</v>
      </c>
      <c r="E53" s="16" t="s">
        <v>117</v>
      </c>
      <c r="F53" s="12"/>
    </row>
    <row r="54" spans="1:6" x14ac:dyDescent="0.2">
      <c r="A54" s="14"/>
      <c r="B54" s="20" t="s">
        <v>85</v>
      </c>
      <c r="C54" s="16" t="s">
        <v>128</v>
      </c>
      <c r="D54" s="16" t="s">
        <v>113</v>
      </c>
      <c r="E54" s="16" t="s">
        <v>118</v>
      </c>
      <c r="F54" s="14"/>
    </row>
    <row r="55" spans="1:6" x14ac:dyDescent="0.2">
      <c r="A55" s="14"/>
      <c r="B55" s="20" t="s">
        <v>86</v>
      </c>
      <c r="C55" s="16" t="s">
        <v>96</v>
      </c>
      <c r="D55" s="16" t="s">
        <v>109</v>
      </c>
      <c r="E55" s="16" t="s">
        <v>124</v>
      </c>
      <c r="F55" s="14"/>
    </row>
    <row r="56" spans="1:6" x14ac:dyDescent="0.2">
      <c r="A56" s="14"/>
      <c r="B56" s="20" t="s">
        <v>87</v>
      </c>
      <c r="C56" s="16" t="s">
        <v>97</v>
      </c>
      <c r="D56" s="16" t="s">
        <v>114</v>
      </c>
      <c r="E56" s="16" t="s">
        <v>119</v>
      </c>
      <c r="F56" s="14"/>
    </row>
    <row r="57" spans="1:6" x14ac:dyDescent="0.2">
      <c r="A57" s="14"/>
      <c r="B57" s="20" t="s">
        <v>88</v>
      </c>
      <c r="C57" s="16" t="s">
        <v>98</v>
      </c>
      <c r="D57" s="16" t="s">
        <v>110</v>
      </c>
      <c r="E57" s="16" t="s">
        <v>120</v>
      </c>
      <c r="F57" s="14"/>
    </row>
    <row r="58" spans="1:6" x14ac:dyDescent="0.2">
      <c r="A58" s="14"/>
      <c r="B58" s="20" t="s">
        <v>89</v>
      </c>
      <c r="C58" s="16" t="s">
        <v>99</v>
      </c>
      <c r="D58" s="16" t="s">
        <v>111</v>
      </c>
      <c r="E58" s="16" t="s">
        <v>121</v>
      </c>
      <c r="F58" s="14"/>
    </row>
    <row r="59" spans="1:6" ht="25.5" x14ac:dyDescent="0.2">
      <c r="A59" s="14"/>
      <c r="B59" s="20" t="s">
        <v>90</v>
      </c>
      <c r="C59" s="16" t="s">
        <v>100</v>
      </c>
      <c r="D59" s="16" t="s">
        <v>126</v>
      </c>
      <c r="E59" s="16" t="s">
        <v>125</v>
      </c>
      <c r="F59" s="14"/>
    </row>
    <row r="60" spans="1:6" ht="25.5" x14ac:dyDescent="0.2">
      <c r="A60" s="14"/>
      <c r="B60" s="20" t="s">
        <v>91</v>
      </c>
      <c r="C60" s="16" t="s">
        <v>101</v>
      </c>
      <c r="D60" s="16" t="s">
        <v>115</v>
      </c>
      <c r="E60" s="16" t="s">
        <v>122</v>
      </c>
      <c r="F60" s="14"/>
    </row>
    <row r="61" spans="1:6" ht="25.5" x14ac:dyDescent="0.2">
      <c r="A61" s="14"/>
      <c r="B61" s="20" t="s">
        <v>92</v>
      </c>
      <c r="C61" s="16" t="s">
        <v>102</v>
      </c>
      <c r="D61" s="16" t="s">
        <v>112</v>
      </c>
      <c r="E61" s="16" t="s">
        <v>127</v>
      </c>
      <c r="F61" s="14"/>
    </row>
    <row r="62" spans="1:6" x14ac:dyDescent="0.2">
      <c r="A62" s="14"/>
      <c r="B62" s="14"/>
      <c r="C62" s="19"/>
      <c r="D62" s="19"/>
      <c r="E62" s="19"/>
      <c r="F62" s="14"/>
    </row>
    <row r="63" spans="1:6" x14ac:dyDescent="0.2">
      <c r="A63" s="14"/>
      <c r="B63" s="14"/>
      <c r="C63" s="19"/>
      <c r="D63" s="19"/>
      <c r="E63" s="19"/>
      <c r="F63" s="12"/>
    </row>
    <row r="64" spans="1:6" ht="25.5" x14ac:dyDescent="0.2">
      <c r="A64" s="14" t="s">
        <v>130</v>
      </c>
      <c r="B64" s="29" t="s">
        <v>131</v>
      </c>
      <c r="C64" s="31" t="s">
        <v>142</v>
      </c>
      <c r="D64" s="31" t="s">
        <v>143</v>
      </c>
      <c r="E64" s="31" t="s">
        <v>144</v>
      </c>
      <c r="F64" s="12"/>
    </row>
    <row r="65" spans="1:6" x14ac:dyDescent="0.2">
      <c r="A65" s="14"/>
      <c r="B65" s="20" t="s">
        <v>132</v>
      </c>
      <c r="C65" s="18" t="s">
        <v>59</v>
      </c>
      <c r="D65" s="18" t="s">
        <v>40</v>
      </c>
      <c r="E65" s="18" t="s">
        <v>58</v>
      </c>
      <c r="F65" s="12"/>
    </row>
    <row r="66" spans="1:6" x14ac:dyDescent="0.2">
      <c r="A66" s="14"/>
      <c r="B66" s="14"/>
      <c r="C66" s="19"/>
      <c r="D66" s="19"/>
      <c r="E66" s="19"/>
      <c r="F66" s="12"/>
    </row>
    <row r="67" spans="1:6" x14ac:dyDescent="0.2">
      <c r="A67" s="14"/>
      <c r="B67" s="20" t="s">
        <v>133</v>
      </c>
      <c r="C67" s="20" t="s">
        <v>41</v>
      </c>
      <c r="D67" s="18" t="s">
        <v>41</v>
      </c>
      <c r="E67" s="18" t="s">
        <v>42</v>
      </c>
      <c r="F67" s="12"/>
    </row>
    <row r="68" spans="1:6" x14ac:dyDescent="0.2">
      <c r="A68" s="14"/>
      <c r="B68" s="20" t="s">
        <v>134</v>
      </c>
      <c r="C68" s="20" t="s">
        <v>145</v>
      </c>
      <c r="D68" s="18" t="s">
        <v>160</v>
      </c>
      <c r="E68" s="18" t="s">
        <v>153</v>
      </c>
      <c r="F68" s="12"/>
    </row>
    <row r="69" spans="1:6" x14ac:dyDescent="0.2">
      <c r="A69" s="14"/>
      <c r="B69" s="20" t="s">
        <v>135</v>
      </c>
      <c r="C69" s="16" t="s">
        <v>146</v>
      </c>
      <c r="D69" s="16" t="s">
        <v>161</v>
      </c>
      <c r="E69" s="16" t="s">
        <v>154</v>
      </c>
      <c r="F69" s="12"/>
    </row>
    <row r="70" spans="1:6" x14ac:dyDescent="0.2">
      <c r="A70" s="14"/>
      <c r="B70" s="20" t="s">
        <v>136</v>
      </c>
      <c r="C70" s="16" t="s">
        <v>147</v>
      </c>
      <c r="D70" s="16" t="s">
        <v>162</v>
      </c>
      <c r="E70" s="16" t="s">
        <v>155</v>
      </c>
      <c r="F70" s="12"/>
    </row>
    <row r="71" spans="1:6" x14ac:dyDescent="0.2">
      <c r="A71" s="14"/>
      <c r="B71" s="20" t="s">
        <v>137</v>
      </c>
      <c r="C71" s="16" t="s">
        <v>148</v>
      </c>
      <c r="D71" s="16" t="s">
        <v>164</v>
      </c>
      <c r="E71" s="16" t="s">
        <v>156</v>
      </c>
      <c r="F71" s="14"/>
    </row>
    <row r="72" spans="1:6" x14ac:dyDescent="0.2">
      <c r="A72" s="14"/>
      <c r="B72" s="20" t="s">
        <v>138</v>
      </c>
      <c r="C72" s="16" t="s">
        <v>149</v>
      </c>
      <c r="D72" s="16" t="s">
        <v>165</v>
      </c>
      <c r="E72" s="16" t="s">
        <v>166</v>
      </c>
      <c r="F72" s="14"/>
    </row>
    <row r="73" spans="1:6" x14ac:dyDescent="0.2">
      <c r="A73" s="14"/>
      <c r="B73" s="20" t="s">
        <v>139</v>
      </c>
      <c r="C73" s="16" t="s">
        <v>152</v>
      </c>
      <c r="D73" s="16" t="s">
        <v>167</v>
      </c>
      <c r="E73" s="16" t="s">
        <v>157</v>
      </c>
      <c r="F73" s="14"/>
    </row>
    <row r="74" spans="1:6" x14ac:dyDescent="0.2">
      <c r="A74" s="14"/>
      <c r="B74" s="20" t="s">
        <v>140</v>
      </c>
      <c r="C74" s="16" t="s">
        <v>151</v>
      </c>
      <c r="D74" s="16" t="s">
        <v>168</v>
      </c>
      <c r="E74" s="16" t="s">
        <v>158</v>
      </c>
      <c r="F74" s="14"/>
    </row>
    <row r="75" spans="1:6" x14ac:dyDescent="0.2">
      <c r="A75" s="14"/>
      <c r="B75" s="20" t="s">
        <v>141</v>
      </c>
      <c r="C75" s="16" t="s">
        <v>150</v>
      </c>
      <c r="D75" s="16" t="s">
        <v>163</v>
      </c>
      <c r="E75" s="16" t="s">
        <v>159</v>
      </c>
      <c r="F75" s="14"/>
    </row>
    <row r="76" spans="1:6" x14ac:dyDescent="0.2">
      <c r="A76" s="14"/>
      <c r="B76" s="14"/>
      <c r="C76" s="19"/>
      <c r="D76" s="19"/>
      <c r="E76" s="19"/>
      <c r="F76" s="14"/>
    </row>
    <row r="77" spans="1:6" x14ac:dyDescent="0.2">
      <c r="A77" s="14"/>
      <c r="B77" s="14"/>
      <c r="C77" s="19"/>
      <c r="D77" s="19"/>
      <c r="E77" s="19"/>
      <c r="F77" s="1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C664148183BA4F90C796CF891D8FC6" ma:contentTypeVersion="6" ma:contentTypeDescription="Ein neues Dokument erstellen." ma:contentTypeScope="" ma:versionID="db62d22baee197049246758ed3a1e933">
  <xsd:schema xmlns:xsd="http://www.w3.org/2001/XMLSchema" xmlns:xs="http://www.w3.org/2001/XMLSchema" xmlns:p="http://schemas.microsoft.com/office/2006/metadata/properties" xmlns:ns1="http://schemas.microsoft.com/sharepoint/v3" xmlns:ns2="1cf2145d-1275-4039-b6f7-fdfb1f53241e" targetNamespace="http://schemas.microsoft.com/office/2006/metadata/properties" ma:root="true" ma:fieldsID="27fc47de3172eb7b5d69e6731a2307e8" ns1:_="" ns2:_="">
    <xsd:import namespace="http://schemas.microsoft.com/sharepoint/v3"/>
    <xsd:import namespace="1cf2145d-1275-4039-b6f7-fdfb1f53241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2145d-1275-4039-b6f7-fdfb1f53241e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1cf2145d-1275-4039-b6f7-fdfb1f53241e">1011</Benutzerdefinierte_x0020_ID>
    <Titel_RM xmlns="1cf2145d-1275-4039-b6f7-fdfb1f53241e">Investiziuns da construcziun en il chantun Grischun, 1994-2023</Titel_RM>
    <PublishingExpirationDate xmlns="http://schemas.microsoft.com/sharepoint/v3" xsi:nil="true"/>
    <PublishingStartDate xmlns="http://schemas.microsoft.com/sharepoint/v3" xsi:nil="true"/>
    <Kategorie xmlns="1cf2145d-1275-4039-b6f7-fdfb1f53241e">Bautätigkeit, Bauausgaben</Kategorie>
    <Titel_DE xmlns="1cf2145d-1275-4039-b6f7-fdfb1f53241e">Bauinvestitionen Kanton Graubünden, 1994-2023</Titel_DE>
    <Titel_IT xmlns="1cf2145d-1275-4039-b6f7-fdfb1f53241e">Investimenti per le costruzioni nel Cantone dei Grigioni, 1994-2023</Titel_IT>
  </documentManagement>
</p:properties>
</file>

<file path=customXml/itemProps1.xml><?xml version="1.0" encoding="utf-8"?>
<ds:datastoreItem xmlns:ds="http://schemas.openxmlformats.org/officeDocument/2006/customXml" ds:itemID="{75467858-AFDA-4D87-9120-4AA06A3E47E1}"/>
</file>

<file path=customXml/itemProps2.xml><?xml version="1.0" encoding="utf-8"?>
<ds:datastoreItem xmlns:ds="http://schemas.openxmlformats.org/officeDocument/2006/customXml" ds:itemID="{C100C853-CABF-4F88-9E4F-D0F9A33E28D3}"/>
</file>

<file path=customXml/itemProps3.xml><?xml version="1.0" encoding="utf-8"?>
<ds:datastoreItem xmlns:ds="http://schemas.openxmlformats.org/officeDocument/2006/customXml" ds:itemID="{CD2A53E8-C451-4D40-89E6-AA213305067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Hoch- und Tiefbau</vt:lpstr>
      <vt:lpstr>Um- und Neubau</vt:lpstr>
      <vt:lpstr>Öffentlich und Privat</vt:lpstr>
      <vt:lpstr>Kategorie Bauwerke</vt:lpstr>
      <vt:lpstr>Kategorie Auftraggeber</vt:lpstr>
      <vt:lpstr>Uebersetzungen</vt:lpstr>
      <vt:lpstr>'Hoch- und Tiefbau'!Druckbereich</vt:lpstr>
      <vt:lpstr>'Kategorie Auftraggeber'!Druckbereich</vt:lpstr>
      <vt:lpstr>'Kategorie Bauwerke'!Druckbereich</vt:lpstr>
      <vt:lpstr>'Öffentlich und Privat'!Druckbereich</vt:lpstr>
      <vt:lpstr>'Um- und Neubau'!Druckbereich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Bauinvestitionen Kanton Graubünden</dc:title>
  <dc:creator>Stricker Luzius</dc:creator>
  <cp:lastModifiedBy>Monstein Urs (AWT GR)</cp:lastModifiedBy>
  <cp:lastPrinted>2013-07-12T08:36:55Z</cp:lastPrinted>
  <dcterms:created xsi:type="dcterms:W3CDTF">2013-07-04T09:58:49Z</dcterms:created>
  <dcterms:modified xsi:type="dcterms:W3CDTF">2025-07-17T07:42:56Z</dcterms:modified>
  <cp:category>Bau- und Wohnbaustatistik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2025-06-24T08:41:44Z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56e6e6ee-c7f4-4165-9758-173face2bd95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0x010100D4C664148183BA4F90C796CF891D8FC6</vt:lpwstr>
  </property>
</Properties>
</file>